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rstpierpointpc.sharepoint.com/sites/Office/Shared Documents/02  COUNCIL/1  COUNCIL/Council 2025-26/08 18 December 2025/Council Agenda and Papers 18 December 2025/"/>
    </mc:Choice>
  </mc:AlternateContent>
  <xr:revisionPtr revIDLastSave="1" documentId="8_{B37A5619-6641-4561-9100-24B5CE87E1D1}" xr6:coauthVersionLast="47" xr6:coauthVersionMax="47" xr10:uidLastSave="{A5A348DD-3F3D-400E-AE5A-55DA94B142BF}"/>
  <bookViews>
    <workbookView xWindow="-120" yWindow="-120" windowWidth="29040" windowHeight="15720" xr2:uid="{8C80154C-6D52-4DA9-85F8-D40572C63BA3}"/>
  </bookViews>
  <sheets>
    <sheet name="Council" sheetId="5" r:id="rId1"/>
    <sheet name="F&amp;G" sheetId="1" r:id="rId2"/>
    <sheet name="E&amp;FM" sheetId="3" r:id="rId3"/>
    <sheet name="CE" sheetId="2" r:id="rId4"/>
    <sheet name="P&amp;E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6" i="3" l="1"/>
  <c r="F56" i="3"/>
  <c r="D155" i="3" l="1"/>
  <c r="F142" i="3"/>
  <c r="F35" i="3"/>
  <c r="G35" i="3"/>
  <c r="D37" i="3"/>
  <c r="D67" i="3" l="1"/>
  <c r="G142" i="3"/>
  <c r="G143" i="3"/>
  <c r="C155" i="3"/>
  <c r="F145" i="3" l="1"/>
  <c r="G145" i="3"/>
  <c r="G80" i="3"/>
  <c r="F80" i="3"/>
  <c r="G10" i="3"/>
  <c r="F10" i="3"/>
  <c r="G11" i="1"/>
  <c r="F11" i="1"/>
  <c r="D32" i="1"/>
  <c r="C32" i="1"/>
  <c r="G5" i="1"/>
  <c r="F5" i="1"/>
  <c r="F12" i="2"/>
  <c r="F11" i="2"/>
  <c r="G12" i="2"/>
  <c r="G11" i="2"/>
  <c r="F146" i="3"/>
  <c r="G146" i="3"/>
  <c r="D140" i="3"/>
  <c r="F84" i="3"/>
  <c r="G84" i="3"/>
  <c r="F85" i="3"/>
  <c r="G85" i="3"/>
  <c r="F34" i="3"/>
  <c r="G34" i="3"/>
  <c r="F29" i="1"/>
  <c r="G29" i="1"/>
  <c r="F20" i="1"/>
  <c r="G20" i="1"/>
  <c r="E8" i="5"/>
  <c r="C8" i="5"/>
  <c r="D17" i="6"/>
  <c r="F17" i="6" s="1"/>
  <c r="D9" i="6"/>
  <c r="F9" i="6" s="1"/>
  <c r="C9" i="6"/>
  <c r="C19" i="6" s="1"/>
  <c r="G8" i="6"/>
  <c r="F8" i="6"/>
  <c r="D6" i="6"/>
  <c r="G6" i="6" s="1"/>
  <c r="C6" i="6"/>
  <c r="C17" i="6" s="1"/>
  <c r="C30" i="5"/>
  <c r="C21" i="6" l="1"/>
  <c r="G17" i="6"/>
  <c r="G9" i="6"/>
  <c r="C11" i="6"/>
  <c r="D11" i="6"/>
  <c r="D19" i="6"/>
  <c r="F6" i="6"/>
  <c r="D21" i="6"/>
  <c r="G19" i="6" l="1"/>
  <c r="F19" i="6"/>
  <c r="G21" i="6"/>
  <c r="F21" i="6"/>
  <c r="G11" i="6"/>
  <c r="F11" i="6"/>
  <c r="G198" i="3" l="1"/>
  <c r="G181" i="3"/>
  <c r="G180" i="3"/>
  <c r="G179" i="3"/>
  <c r="G178" i="3"/>
  <c r="G177" i="3"/>
  <c r="G176" i="3"/>
  <c r="G175" i="3"/>
  <c r="G172" i="3"/>
  <c r="G165" i="3"/>
  <c r="G164" i="3"/>
  <c r="G163" i="3"/>
  <c r="G162" i="3"/>
  <c r="G161" i="3"/>
  <c r="G154" i="3"/>
  <c r="G153" i="3"/>
  <c r="G152" i="3"/>
  <c r="G151" i="3"/>
  <c r="G150" i="3"/>
  <c r="G149" i="3"/>
  <c r="G148" i="3"/>
  <c r="G147" i="3"/>
  <c r="G144" i="3"/>
  <c r="G139" i="3"/>
  <c r="G138" i="3"/>
  <c r="G131" i="3"/>
  <c r="G130" i="3"/>
  <c r="G129" i="3"/>
  <c r="G128" i="3"/>
  <c r="G127" i="3"/>
  <c r="G118" i="3"/>
  <c r="G117" i="3"/>
  <c r="G116" i="3"/>
  <c r="G115" i="3"/>
  <c r="G114" i="3"/>
  <c r="G113" i="3"/>
  <c r="G106" i="3"/>
  <c r="G105" i="3"/>
  <c r="G104" i="3"/>
  <c r="G103" i="3"/>
  <c r="G100" i="3"/>
  <c r="G93" i="3"/>
  <c r="G92" i="3"/>
  <c r="G83" i="3"/>
  <c r="G82" i="3"/>
  <c r="G81" i="3"/>
  <c r="G79" i="3"/>
  <c r="G78" i="3"/>
  <c r="G71" i="3"/>
  <c r="G70" i="3"/>
  <c r="G69" i="3"/>
  <c r="G66" i="3"/>
  <c r="G57" i="3"/>
  <c r="G55" i="3"/>
  <c r="F55" i="3" s="1"/>
  <c r="G48" i="3"/>
  <c r="G47" i="3"/>
  <c r="G46" i="3"/>
  <c r="G43" i="3"/>
  <c r="G36" i="3"/>
  <c r="G33" i="3"/>
  <c r="G32" i="3"/>
  <c r="G31" i="3"/>
  <c r="G30" i="3"/>
  <c r="G29" i="3"/>
  <c r="G28" i="3"/>
  <c r="G25" i="3"/>
  <c r="G24" i="3"/>
  <c r="G17" i="3"/>
  <c r="G16" i="3"/>
  <c r="G15" i="3"/>
  <c r="G14" i="3"/>
  <c r="G13" i="3"/>
  <c r="G12" i="3"/>
  <c r="G11" i="3"/>
  <c r="G9" i="3"/>
  <c r="G8" i="3"/>
  <c r="G5" i="3"/>
  <c r="F198" i="3"/>
  <c r="F181" i="3"/>
  <c r="F180" i="3"/>
  <c r="F179" i="3"/>
  <c r="F178" i="3"/>
  <c r="F177" i="3"/>
  <c r="F176" i="3"/>
  <c r="F175" i="3"/>
  <c r="F172" i="3"/>
  <c r="F165" i="3"/>
  <c r="F164" i="3"/>
  <c r="F163" i="3"/>
  <c r="F162" i="3"/>
  <c r="F161" i="3"/>
  <c r="F154" i="3"/>
  <c r="F153" i="3"/>
  <c r="F152" i="3"/>
  <c r="F151" i="3"/>
  <c r="F150" i="3"/>
  <c r="F149" i="3"/>
  <c r="F148" i="3"/>
  <c r="F147" i="3"/>
  <c r="F144" i="3"/>
  <c r="F143" i="3"/>
  <c r="F139" i="3"/>
  <c r="F138" i="3"/>
  <c r="F131" i="3"/>
  <c r="F130" i="3"/>
  <c r="F129" i="3"/>
  <c r="F128" i="3"/>
  <c r="F127" i="3"/>
  <c r="F118" i="3"/>
  <c r="F117" i="3"/>
  <c r="F116" i="3"/>
  <c r="F115" i="3"/>
  <c r="F114" i="3"/>
  <c r="F113" i="3"/>
  <c r="F106" i="3"/>
  <c r="F105" i="3"/>
  <c r="F104" i="3"/>
  <c r="F103" i="3"/>
  <c r="F100" i="3"/>
  <c r="F93" i="3"/>
  <c r="F92" i="3"/>
  <c r="F83" i="3"/>
  <c r="F82" i="3"/>
  <c r="F81" i="3"/>
  <c r="F79" i="3"/>
  <c r="F78" i="3"/>
  <c r="F71" i="3"/>
  <c r="F70" i="3"/>
  <c r="F69" i="3"/>
  <c r="F66" i="3"/>
  <c r="F57" i="3"/>
  <c r="F48" i="3"/>
  <c r="F47" i="3"/>
  <c r="F46" i="3"/>
  <c r="F43" i="3"/>
  <c r="F36" i="3"/>
  <c r="F33" i="3"/>
  <c r="F32" i="3"/>
  <c r="F31" i="3"/>
  <c r="F30" i="3"/>
  <c r="F29" i="3"/>
  <c r="F28" i="3"/>
  <c r="F25" i="3"/>
  <c r="F24" i="3"/>
  <c r="F17" i="3"/>
  <c r="F16" i="3"/>
  <c r="F15" i="3"/>
  <c r="F14" i="3"/>
  <c r="F13" i="3"/>
  <c r="F12" i="3"/>
  <c r="F11" i="3"/>
  <c r="F9" i="3"/>
  <c r="F8" i="3"/>
  <c r="F5" i="3"/>
  <c r="D197" i="3"/>
  <c r="G197" i="3" s="1"/>
  <c r="D182" i="3"/>
  <c r="C182" i="3"/>
  <c r="D173" i="3"/>
  <c r="C173" i="3"/>
  <c r="D166" i="3"/>
  <c r="D168" i="3" s="1"/>
  <c r="C166" i="3"/>
  <c r="C168" i="3" s="1"/>
  <c r="C140" i="3"/>
  <c r="D132" i="3"/>
  <c r="D134" i="3" s="1"/>
  <c r="C132" i="3"/>
  <c r="C134" i="3" s="1"/>
  <c r="D119" i="3"/>
  <c r="D121" i="3" s="1"/>
  <c r="C119" i="3"/>
  <c r="C121" i="3" s="1"/>
  <c r="D107" i="3"/>
  <c r="C107" i="3"/>
  <c r="D101" i="3"/>
  <c r="C101" i="3"/>
  <c r="D94" i="3"/>
  <c r="D96" i="3" s="1"/>
  <c r="C94" i="3"/>
  <c r="C96" i="3" s="1"/>
  <c r="D86" i="3"/>
  <c r="D88" i="3" s="1"/>
  <c r="C86" i="3"/>
  <c r="C88" i="3" s="1"/>
  <c r="D72" i="3"/>
  <c r="D74" i="3" s="1"/>
  <c r="C72" i="3"/>
  <c r="C67" i="3"/>
  <c r="D58" i="3"/>
  <c r="D60" i="3" s="1"/>
  <c r="C58" i="3"/>
  <c r="C60" i="3" s="1"/>
  <c r="D49" i="3"/>
  <c r="C49" i="3"/>
  <c r="D44" i="3"/>
  <c r="C44" i="3"/>
  <c r="C37" i="3"/>
  <c r="D26" i="3"/>
  <c r="C26" i="3"/>
  <c r="D18" i="3"/>
  <c r="C18" i="3"/>
  <c r="D6" i="3"/>
  <c r="C6" i="3"/>
  <c r="C74" i="3" l="1"/>
  <c r="C39" i="3"/>
  <c r="G44" i="3"/>
  <c r="G72" i="3"/>
  <c r="G107" i="3"/>
  <c r="F173" i="3"/>
  <c r="F101" i="3"/>
  <c r="C190" i="3"/>
  <c r="B7" i="5" s="1"/>
  <c r="D190" i="3"/>
  <c r="E7" i="5" s="1"/>
  <c r="F140" i="3"/>
  <c r="F182" i="3"/>
  <c r="F18" i="3"/>
  <c r="F96" i="3"/>
  <c r="G119" i="3"/>
  <c r="F60" i="3"/>
  <c r="G168" i="3"/>
  <c r="F49" i="3"/>
  <c r="F88" i="3"/>
  <c r="F107" i="3"/>
  <c r="F6" i="3"/>
  <c r="F37" i="3"/>
  <c r="G101" i="3"/>
  <c r="F134" i="3"/>
  <c r="D39" i="3"/>
  <c r="G134" i="3"/>
  <c r="F67" i="3"/>
  <c r="G18" i="3"/>
  <c r="G86" i="3"/>
  <c r="G6" i="3"/>
  <c r="F44" i="3"/>
  <c r="G88" i="3"/>
  <c r="G155" i="3"/>
  <c r="F72" i="3"/>
  <c r="F86" i="3"/>
  <c r="F119" i="3"/>
  <c r="F132" i="3"/>
  <c r="F155" i="3"/>
  <c r="F168" i="3"/>
  <c r="F197" i="3"/>
  <c r="G60" i="3"/>
  <c r="G173" i="3"/>
  <c r="G182" i="3"/>
  <c r="F58" i="3"/>
  <c r="G94" i="3"/>
  <c r="F166" i="3"/>
  <c r="G67" i="3"/>
  <c r="G140" i="3"/>
  <c r="G26" i="3"/>
  <c r="G37" i="3"/>
  <c r="G49" i="3"/>
  <c r="G96" i="3"/>
  <c r="C192" i="3"/>
  <c r="C7" i="5" s="1"/>
  <c r="F94" i="3"/>
  <c r="D192" i="3"/>
  <c r="F7" i="5" s="1"/>
  <c r="F26" i="3"/>
  <c r="G166" i="3"/>
  <c r="G132" i="3"/>
  <c r="G58" i="3"/>
  <c r="C109" i="3"/>
  <c r="D109" i="3"/>
  <c r="D51" i="3"/>
  <c r="D157" i="3"/>
  <c r="C20" i="3"/>
  <c r="C157" i="3"/>
  <c r="C184" i="3"/>
  <c r="D20" i="3"/>
  <c r="C51" i="3"/>
  <c r="D184" i="3"/>
  <c r="G39" i="3" l="1"/>
  <c r="F39" i="3"/>
  <c r="C194" i="3"/>
  <c r="C200" i="3" s="1"/>
  <c r="F184" i="3"/>
  <c r="G184" i="3"/>
  <c r="G121" i="3"/>
  <c r="F121" i="3"/>
  <c r="G109" i="3"/>
  <c r="F109" i="3"/>
  <c r="F192" i="3"/>
  <c r="G192" i="3"/>
  <c r="F51" i="3"/>
  <c r="G51" i="3"/>
  <c r="G74" i="3"/>
  <c r="F74" i="3"/>
  <c r="D194" i="3"/>
  <c r="D200" i="3" s="1"/>
  <c r="F190" i="3"/>
  <c r="G190" i="3"/>
  <c r="G157" i="3"/>
  <c r="F157" i="3"/>
  <c r="F20" i="3"/>
  <c r="G20" i="3"/>
  <c r="F196" i="3"/>
  <c r="G196" i="3"/>
  <c r="F200" i="3" l="1"/>
  <c r="G200" i="3"/>
  <c r="F194" i="3"/>
  <c r="G194" i="3"/>
  <c r="D17" i="2" l="1"/>
  <c r="D19" i="2" s="1"/>
  <c r="C17" i="2"/>
  <c r="C27" i="2" s="1"/>
  <c r="C9" i="5" s="1"/>
  <c r="G16" i="2"/>
  <c r="F16" i="2"/>
  <c r="G15" i="2"/>
  <c r="F15" i="2"/>
  <c r="G14" i="2"/>
  <c r="F14" i="2"/>
  <c r="G13" i="2"/>
  <c r="F13" i="2"/>
  <c r="G10" i="2"/>
  <c r="F10" i="2"/>
  <c r="G9" i="2"/>
  <c r="F9" i="2"/>
  <c r="G8" i="2"/>
  <c r="F8" i="2"/>
  <c r="D6" i="2"/>
  <c r="C6" i="2"/>
  <c r="C25" i="2" s="1"/>
  <c r="B9" i="5" s="1"/>
  <c r="G17" i="2" l="1"/>
  <c r="C29" i="2"/>
  <c r="C19" i="2"/>
  <c r="G6" i="2"/>
  <c r="D27" i="2"/>
  <c r="F9" i="5" s="1"/>
  <c r="D25" i="2"/>
  <c r="E9" i="5" s="1"/>
  <c r="F6" i="2"/>
  <c r="F17" i="2"/>
  <c r="F31" i="1"/>
  <c r="F30" i="1"/>
  <c r="F28" i="1"/>
  <c r="F27" i="1"/>
  <c r="F26" i="1"/>
  <c r="F25" i="1"/>
  <c r="F24" i="1"/>
  <c r="F23" i="1"/>
  <c r="F22" i="1"/>
  <c r="F21" i="1"/>
  <c r="F19" i="1"/>
  <c r="F18" i="1"/>
  <c r="F17" i="1"/>
  <c r="F16" i="1"/>
  <c r="F15" i="1"/>
  <c r="F14" i="1"/>
  <c r="F13" i="1"/>
  <c r="F12" i="1"/>
  <c r="F8" i="1"/>
  <c r="F7" i="1"/>
  <c r="F6" i="1"/>
  <c r="G31" i="1"/>
  <c r="G30" i="1"/>
  <c r="G28" i="1"/>
  <c r="G27" i="1"/>
  <c r="G26" i="1"/>
  <c r="G25" i="1"/>
  <c r="G24" i="1"/>
  <c r="G23" i="1"/>
  <c r="G22" i="1"/>
  <c r="G21" i="1"/>
  <c r="G19" i="1"/>
  <c r="G18" i="1"/>
  <c r="G17" i="1"/>
  <c r="G16" i="1"/>
  <c r="G15" i="1"/>
  <c r="G14" i="1"/>
  <c r="G13" i="1"/>
  <c r="G12" i="1"/>
  <c r="G8" i="1"/>
  <c r="G7" i="1"/>
  <c r="G6" i="1"/>
  <c r="G27" i="2" l="1"/>
  <c r="F27" i="2"/>
  <c r="G19" i="2"/>
  <c r="F19" i="2"/>
  <c r="G25" i="2"/>
  <c r="F25" i="2"/>
  <c r="D29" i="2"/>
  <c r="G32" i="1" l="1"/>
  <c r="F32" i="1"/>
  <c r="G29" i="2"/>
  <c r="F29" i="2"/>
  <c r="C42" i="1"/>
  <c r="C6" i="5" s="1"/>
  <c r="C10" i="5" s="1"/>
  <c r="C18" i="5" s="1"/>
  <c r="D9" i="1" l="1"/>
  <c r="D40" i="1" s="1"/>
  <c r="E6" i="5" s="1"/>
  <c r="E10" i="5" s="1"/>
  <c r="E18" i="5" s="1"/>
  <c r="D42" i="1"/>
  <c r="F6" i="5" s="1"/>
  <c r="F10" i="5" s="1"/>
  <c r="F18" i="5" s="1"/>
  <c r="C9" i="1"/>
  <c r="E20" i="5" l="1"/>
  <c r="E24" i="5" s="1"/>
  <c r="C40" i="1"/>
  <c r="F9" i="1"/>
  <c r="G9" i="1"/>
  <c r="G42" i="1"/>
  <c r="F42" i="1"/>
  <c r="C34" i="1"/>
  <c r="D34" i="1"/>
  <c r="B10" i="5" l="1"/>
  <c r="B18" i="5" s="1"/>
  <c r="B20" i="5" s="1"/>
  <c r="B24" i="5" s="1"/>
  <c r="G40" i="1"/>
  <c r="F40" i="1"/>
  <c r="F34" i="1"/>
  <c r="G34" i="1"/>
  <c r="C44" i="1"/>
  <c r="D44" i="1"/>
  <c r="C36" i="5" l="1"/>
  <c r="C35" i="5"/>
  <c r="C34" i="5"/>
  <c r="C45" i="5"/>
  <c r="C44" i="5"/>
  <c r="C43" i="5"/>
  <c r="B43" i="5" s="1"/>
  <c r="C42" i="5"/>
  <c r="C40" i="5"/>
  <c r="C39" i="5"/>
  <c r="C38" i="5"/>
  <c r="C41" i="5"/>
  <c r="C37" i="5"/>
  <c r="D30" i="5"/>
  <c r="E27" i="5"/>
  <c r="E26" i="5"/>
  <c r="G44" i="1"/>
  <c r="F44" i="1"/>
  <c r="B34" i="5" l="1"/>
  <c r="E34" i="5" s="1"/>
  <c r="D34" i="5"/>
  <c r="B35" i="5"/>
  <c r="E35" i="5" s="1"/>
  <c r="D35" i="5"/>
  <c r="B36" i="5"/>
  <c r="E36" i="5" s="1"/>
  <c r="D36" i="5"/>
  <c r="D39" i="5"/>
  <c r="B39" i="5"/>
  <c r="E39" i="5" s="1"/>
  <c r="B38" i="5"/>
  <c r="E38" i="5" s="1"/>
  <c r="D38" i="5"/>
  <c r="D45" i="5"/>
  <c r="B45" i="5"/>
  <c r="E45" i="5" s="1"/>
  <c r="B41" i="5"/>
  <c r="E41" i="5" s="1"/>
  <c r="D41" i="5"/>
  <c r="D44" i="5"/>
  <c r="B44" i="5"/>
  <c r="E44" i="5" s="1"/>
  <c r="B37" i="5"/>
  <c r="E37" i="5" s="1"/>
  <c r="D37" i="5"/>
  <c r="E43" i="5"/>
  <c r="D43" i="5"/>
  <c r="B42" i="5"/>
  <c r="E42" i="5" s="1"/>
  <c r="D42" i="5"/>
  <c r="B40" i="5"/>
  <c r="E40" i="5" s="1"/>
  <c r="D40" i="5"/>
</calcChain>
</file>

<file path=xl/sharedStrings.xml><?xml version="1.0" encoding="utf-8"?>
<sst xmlns="http://schemas.openxmlformats.org/spreadsheetml/2006/main" count="329" uniqueCount="200">
  <si>
    <t>Miscellaneous</t>
  </si>
  <si>
    <t>GENERAL ADMIN</t>
  </si>
  <si>
    <t>Bank Interest</t>
  </si>
  <si>
    <t>Parking Disc Income</t>
  </si>
  <si>
    <t>Parking Discs Costs</t>
  </si>
  <si>
    <t>Office Furniture</t>
  </si>
  <si>
    <t>Room Hire</t>
  </si>
  <si>
    <t>Subscriptions</t>
  </si>
  <si>
    <t>Audit Fees</t>
  </si>
  <si>
    <t>Insurance</t>
  </si>
  <si>
    <t>Bank Charges</t>
  </si>
  <si>
    <t>Councillor Training</t>
  </si>
  <si>
    <t>Councillor &amp; Chairman Allowance</t>
  </si>
  <si>
    <t>Staff Training</t>
  </si>
  <si>
    <t>Staff Expenses</t>
  </si>
  <si>
    <t>Payroll Charges</t>
  </si>
  <si>
    <t>Pension Contributions</t>
  </si>
  <si>
    <t>National Insurance</t>
  </si>
  <si>
    <t>Salaries</t>
  </si>
  <si>
    <t>GENERAL ADMIN EXPENDITURE</t>
  </si>
  <si>
    <t>GENERAL ADMIN NET INCOME OVER EXPENDITURE</t>
  </si>
  <si>
    <t>GENERAL ADMIN INCOME</t>
  </si>
  <si>
    <t>F &amp; G COMMITTEE</t>
  </si>
  <si>
    <t>F &amp; G COMMITTEE INCOME</t>
  </si>
  <si>
    <t>F &amp; G COMMITTEE EXPENDITURE</t>
  </si>
  <si>
    <t>F &amp; G COMMITTEE NET INCOME OVER EXPENDITURE</t>
  </si>
  <si>
    <t>Precept</t>
  </si>
  <si>
    <t>Change</t>
  </si>
  <si>
    <t>Change            £</t>
  </si>
  <si>
    <t>Change             %</t>
  </si>
  <si>
    <t>COMMUNITY ENGAGEMENT</t>
  </si>
  <si>
    <t>Grants</t>
  </si>
  <si>
    <t>Health &amp; Wellbeing Grants</t>
  </si>
  <si>
    <t>Health &amp; Wellbeing Projects</t>
  </si>
  <si>
    <t>General</t>
  </si>
  <si>
    <t>COMMUNITY ENGAGEMENT EXPENDITURE</t>
  </si>
  <si>
    <t>CE COMMITTEE</t>
  </si>
  <si>
    <t>CE COMMITTEE INCOME</t>
  </si>
  <si>
    <t>CE COMMITTEE EXPENDITURE</t>
  </si>
  <si>
    <t>CE COMMITTEE NET INCOME OVER EXPENDITURE</t>
  </si>
  <si>
    <t>COMM. ENGAGEMENT NET INCOME OVER EXPENDITURE</t>
  </si>
  <si>
    <t>CEMETERY</t>
  </si>
  <si>
    <t>Cemetery Income</t>
  </si>
  <si>
    <t>CEMETERY INCOME</t>
  </si>
  <si>
    <t>Rates</t>
  </si>
  <si>
    <t>Property Maintenance</t>
  </si>
  <si>
    <t>Grounds Maintenance</t>
  </si>
  <si>
    <t>Repairs</t>
  </si>
  <si>
    <t>Trees</t>
  </si>
  <si>
    <t>Projects</t>
  </si>
  <si>
    <t>CEMETERY EXPENDITURE</t>
  </si>
  <si>
    <t>CEMETERY NET INCOME OVER EXPENDITURE</t>
  </si>
  <si>
    <t>RECREATION GROUNDS</t>
  </si>
  <si>
    <t>Bowls Club Income</t>
  </si>
  <si>
    <t>Tennis Club Income</t>
  </si>
  <si>
    <t>RECREATION GROUNDS INCOME</t>
  </si>
  <si>
    <t>Waste Services</t>
  </si>
  <si>
    <t>Equipment Costs</t>
  </si>
  <si>
    <t>Inspections</t>
  </si>
  <si>
    <t>RECREATION GROUNDS EXPENDITURE</t>
  </si>
  <si>
    <t>RECREATION GROUNDS NET INCOME OVER EXPENDITURE</t>
  </si>
  <si>
    <t>CHANTRY STABLES</t>
  </si>
  <si>
    <t>Chantry Stables Income</t>
  </si>
  <si>
    <t>CHANTRY STABLES INCOME</t>
  </si>
  <si>
    <t>Revenue Grant</t>
  </si>
  <si>
    <t>CHANTRY STABLES EXPENDITURE</t>
  </si>
  <si>
    <t>CHANTRY STABLES NET INCOME OVER EXPENDITURE</t>
  </si>
  <si>
    <t>STREET LIGHTING</t>
  </si>
  <si>
    <t>STREET LIGHTING EXPENDITURE</t>
  </si>
  <si>
    <t>STREET LIGHTING NET INCOME OVER EXPENDITURE</t>
  </si>
  <si>
    <t>PARISH OFFICE</t>
  </si>
  <si>
    <t>PARISH OFFICE INCOME</t>
  </si>
  <si>
    <t>Parish Office Rental</t>
  </si>
  <si>
    <t>PARISH OFFICE EXPENDITURE</t>
  </si>
  <si>
    <t>PARISH OFFICE NET INCOME OVER EXPENDITURE</t>
  </si>
  <si>
    <t>PUBLIC CONVENIENCES</t>
  </si>
  <si>
    <t>Washroom Services</t>
  </si>
  <si>
    <t>Caretaking</t>
  </si>
  <si>
    <t>PUBLIC CONVENIENCES EXPENDITURE</t>
  </si>
  <si>
    <t>PUBLIC CONVENIENCES NET INCOME OVER EXPENDITURE</t>
  </si>
  <si>
    <t>HIGHWAYS &amp; BYEWAYS</t>
  </si>
  <si>
    <t>Cycleways Expenditure</t>
  </si>
  <si>
    <t>HIGHWAYS &amp; BYEWAYS EXPENDITURE</t>
  </si>
  <si>
    <t>HIGHWAYS &amp; BYEWAYS NET INCOME OVER EXPENDITURE</t>
  </si>
  <si>
    <t>ALLOTMENTS</t>
  </si>
  <si>
    <t>Allotment Income</t>
  </si>
  <si>
    <t>ALLOTMENTS INCOME</t>
  </si>
  <si>
    <t>HAA Subscription Payment</t>
  </si>
  <si>
    <t>ALLOTMENT EXPENDITURE</t>
  </si>
  <si>
    <t>ALLOTMENT NET INCOME OVER EXPENDITURE</t>
  </si>
  <si>
    <t>STREET FURNITURE</t>
  </si>
  <si>
    <t>Bins</t>
  </si>
  <si>
    <t>Bus Shelters</t>
  </si>
  <si>
    <t>Noticeboards</t>
  </si>
  <si>
    <t>Village Gateways</t>
  </si>
  <si>
    <t>STREET FURNITURE EXPENDITURE</t>
  </si>
  <si>
    <t>STREET FURNITURE NET INCOME OVER EXPENDITURE</t>
  </si>
  <si>
    <t>HURST MEADOWS</t>
  </si>
  <si>
    <t>Millennium Garden Maintenance</t>
  </si>
  <si>
    <t>HURST MEADOWS EXPENDITURE</t>
  </si>
  <si>
    <t>HURST MEADOWS NET INCOME OVER EXPENDITURE</t>
  </si>
  <si>
    <t>COURT BUSHES</t>
  </si>
  <si>
    <t>Court Bushes Income</t>
  </si>
  <si>
    <t>COURT BUSHES INCOME</t>
  </si>
  <si>
    <t>Cleaning</t>
  </si>
  <si>
    <t>COURT BUSHES EXPENDITURE</t>
  </si>
  <si>
    <t>COURT BUSHES NET INCOME OVER EXPENDITURE</t>
  </si>
  <si>
    <t>VEHICLES &amp; MACHINERY</t>
  </si>
  <si>
    <t>Tools and Machinery Purchases</t>
  </si>
  <si>
    <t>Tool and Machinery Maintenance</t>
  </si>
  <si>
    <t>Fuel</t>
  </si>
  <si>
    <t>VEHICLES &amp; MACHINERY EXPENDITURE</t>
  </si>
  <si>
    <t>VEHICLES &amp; MACHINERY NET INCOME OVER EXPENDITURE</t>
  </si>
  <si>
    <t>SERVICES</t>
  </si>
  <si>
    <t>Dog Bag Income</t>
  </si>
  <si>
    <t>SERVICES INCOME</t>
  </si>
  <si>
    <t>Footpath Maintenance</t>
  </si>
  <si>
    <t>Snow Clearance</t>
  </si>
  <si>
    <t>Dog Bag Costs</t>
  </si>
  <si>
    <t>SERVICES EXPENDITURE</t>
  </si>
  <si>
    <t>SERVICES NET INCOME OVER EXPENDITURE</t>
  </si>
  <si>
    <t>E &amp; F M COMMITTEE</t>
  </si>
  <si>
    <t>E &amp; FM COMMITTEE INCOME</t>
  </si>
  <si>
    <t>E &amp; FM COMMITTEE EXPENDITURE</t>
  </si>
  <si>
    <t>E &amp; FM COMMITTEE NET INCOME OVER EXPENDITURE</t>
  </si>
  <si>
    <t>Add: EMR TRANSFER FROM HURST MEADOWS</t>
  </si>
  <si>
    <t>Add: EMR TRANSFER FROM MILLENIUM GARDENS</t>
  </si>
  <si>
    <t>Less: EMR TRANSFER TO COURT BUSHES SINKING FUND</t>
  </si>
  <si>
    <t>F&amp;G Committee</t>
  </si>
  <si>
    <t>E&amp;FM Committee</t>
  </si>
  <si>
    <t>CE Committee</t>
  </si>
  <si>
    <t>Income</t>
  </si>
  <si>
    <t>Expenditure</t>
  </si>
  <si>
    <t>TOTAL (excluding EMR transfers)</t>
  </si>
  <si>
    <t>TOTAL (including EMR transfers)</t>
  </si>
  <si>
    <t xml:space="preserve">Band D </t>
  </si>
  <si>
    <t>Increase</t>
  </si>
  <si>
    <t>HURSTPIERPOINT &amp; SAYERS COMMON PARISH COUNCIL</t>
  </si>
  <si>
    <t>FINANCE &amp; GOVERNANCE COMMITTEE</t>
  </si>
  <si>
    <t>ESTATES &amp; FACILITIES MANAGEMENT COMMITTEE</t>
  </si>
  <si>
    <t>COMMUNITY ENGAGEMENT COMMITTEE</t>
  </si>
  <si>
    <t>COMMUNITY ENGAGEMENT INCOME</t>
  </si>
  <si>
    <t>Page 1</t>
  </si>
  <si>
    <t>Page 2</t>
  </si>
  <si>
    <t>Page 3</t>
  </si>
  <si>
    <t>Page 4</t>
  </si>
  <si>
    <t>Page 5</t>
  </si>
  <si>
    <t>Page 6</t>
  </si>
  <si>
    <t>Page 7</t>
  </si>
  <si>
    <t>Band D</t>
  </si>
  <si>
    <t>EMR TRANSFER FROM HURST MEADOWS</t>
  </si>
  <si>
    <t>EMR TRANSFER TO COURT BUSHES SINKING FUND</t>
  </si>
  <si>
    <t>Professional Support</t>
  </si>
  <si>
    <t>Lower Churchyard Maintenance</t>
  </si>
  <si>
    <t>Tax Base - provisional figure provided by MSDC</t>
  </si>
  <si>
    <t>Band D weekly increase</t>
  </si>
  <si>
    <t>Precept and Band D Options</t>
  </si>
  <si>
    <t>As per budgeted calculation</t>
  </si>
  <si>
    <t>Alternate Band D increases</t>
  </si>
  <si>
    <t>Budget change required</t>
  </si>
  <si>
    <t>PLANNING &amp; ENVIRONMENT COMMITTEE</t>
  </si>
  <si>
    <t>Fees</t>
  </si>
  <si>
    <t>P&amp;E Committee</t>
  </si>
  <si>
    <t>Website</t>
  </si>
  <si>
    <t>Vehicle Maintenance / Van Lease</t>
  </si>
  <si>
    <t>Verge and Path Maintenance</t>
  </si>
  <si>
    <t>Page 8</t>
  </si>
  <si>
    <t>EMR FROM NEW VAN</t>
  </si>
  <si>
    <t>Communication</t>
  </si>
  <si>
    <t>Community Events Grants</t>
  </si>
  <si>
    <t>TBC</t>
  </si>
  <si>
    <t>Parish Council Events</t>
  </si>
  <si>
    <t>Christmas Lights</t>
  </si>
  <si>
    <t>Elections</t>
  </si>
  <si>
    <t>Electricity</t>
  </si>
  <si>
    <t>Water</t>
  </si>
  <si>
    <t>Rent</t>
  </si>
  <si>
    <t>2024/25 Budget</t>
  </si>
  <si>
    <t>Sustainable Communities</t>
  </si>
  <si>
    <t>Village Centre Management Fee</t>
  </si>
  <si>
    <t>Planning</t>
  </si>
  <si>
    <t>PLANNING INCOME</t>
  </si>
  <si>
    <t>PLANNING EXPENDITURE</t>
  </si>
  <si>
    <t>NET INCOME OVER EXPENDITURE</t>
  </si>
  <si>
    <t>PLANNING COMMITTEE</t>
  </si>
  <si>
    <t>PLANNING COMMITTEE INCOME</t>
  </si>
  <si>
    <t>PLANNING COMMITTEE EXPENDITURE</t>
  </si>
  <si>
    <t>COMMITTEE NET INCOME OVER EXPENDITURE</t>
  </si>
  <si>
    <t>Stationery and Copier</t>
  </si>
  <si>
    <t>IT/Computer/Phones</t>
  </si>
  <si>
    <t>EMR TRANSFER FROM MILLENNIUM GARDEN</t>
  </si>
  <si>
    <t>2025/26</t>
  </si>
  <si>
    <t>2025/26 Budget</t>
  </si>
  <si>
    <t>Small Meeting Room Hire</t>
  </si>
  <si>
    <t>2026/27 Budget</t>
  </si>
  <si>
    <t>Increase due to 3 yearly structural testing in Autumn 2026</t>
  </si>
  <si>
    <t>Defibrillators</t>
  </si>
  <si>
    <t>2026/27</t>
  </si>
  <si>
    <t>Tax Base Confirmed 5.12.25</t>
  </si>
  <si>
    <t>Draft 2026/2027 Budget (For Council on 18 December 2025) Version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</si>
</sst>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"/>
    <numFmt numFmtId="166" formatCode="&quot;£&quot;#,##0.00"/>
    <numFmt numFmtId="167" formatCode="&quot;£&quot;#,##0"/>
    <numFmt numFmtId="168" formatCode="&quot;£&quot;#,##0.000"/>
  </numFmts>
  <fonts count="2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i/>
      <u/>
      <sz val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trike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3" fontId="2" fillId="0" borderId="0" xfId="0" applyNumberFormat="1" applyFont="1" applyAlignment="1">
      <alignment horizontal="right" vertical="center" wrapText="1"/>
    </xf>
    <xf numFmtId="0" fontId="3" fillId="0" borderId="0" xfId="0" applyFont="1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3" fontId="4" fillId="0" borderId="1" xfId="0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1" fillId="0" borderId="0" xfId="0" applyNumberFormat="1" applyFont="1" applyAlignment="1">
      <alignment horizontal="right"/>
    </xf>
    <xf numFmtId="3" fontId="11" fillId="0" borderId="1" xfId="0" applyNumberFormat="1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right"/>
    </xf>
    <xf numFmtId="0" fontId="14" fillId="0" borderId="0" xfId="0" applyFont="1"/>
    <xf numFmtId="164" fontId="14" fillId="0" borderId="0" xfId="0" applyNumberFormat="1" applyFont="1"/>
    <xf numFmtId="164" fontId="15" fillId="0" borderId="0" xfId="0" applyNumberFormat="1" applyFont="1"/>
    <xf numFmtId="3" fontId="15" fillId="0" borderId="1" xfId="0" applyNumberFormat="1" applyFont="1" applyBorder="1"/>
    <xf numFmtId="164" fontId="15" fillId="0" borderId="1" xfId="0" applyNumberFormat="1" applyFont="1" applyBorder="1"/>
    <xf numFmtId="3" fontId="6" fillId="0" borderId="0" xfId="0" applyNumberFormat="1" applyFont="1"/>
    <xf numFmtId="3" fontId="2" fillId="0" borderId="0" xfId="0" applyNumberFormat="1" applyFont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 vertical="center" wrapText="1"/>
    </xf>
    <xf numFmtId="3" fontId="17" fillId="0" borderId="0" xfId="0" applyNumberFormat="1" applyFont="1" applyAlignment="1">
      <alignment horizontal="right" vertical="center" wrapText="1"/>
    </xf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center" vertical="center"/>
    </xf>
    <xf numFmtId="3" fontId="18" fillId="0" borderId="0" xfId="0" applyNumberFormat="1" applyFont="1"/>
    <xf numFmtId="3" fontId="4" fillId="0" borderId="0" xfId="0" applyNumberFormat="1" applyFont="1"/>
    <xf numFmtId="3" fontId="22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5" fontId="17" fillId="0" borderId="0" xfId="0" applyNumberFormat="1" applyFont="1" applyAlignment="1">
      <alignment horizontal="right" vertical="center" wrapText="1"/>
    </xf>
    <xf numFmtId="10" fontId="17" fillId="0" borderId="0" xfId="0" applyNumberFormat="1" applyFont="1"/>
    <xf numFmtId="4" fontId="4" fillId="0" borderId="0" xfId="0" applyNumberFormat="1" applyFont="1" applyAlignment="1">
      <alignment horizontal="right" vertical="center" wrapText="1"/>
    </xf>
    <xf numFmtId="10" fontId="0" fillId="0" borderId="0" xfId="0" applyNumberFormat="1"/>
    <xf numFmtId="10" fontId="14" fillId="0" borderId="0" xfId="0" applyNumberFormat="1" applyFont="1"/>
    <xf numFmtId="3" fontId="9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17" fillId="0" borderId="0" xfId="0" applyNumberFormat="1" applyFont="1"/>
    <xf numFmtId="3" fontId="17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right"/>
    </xf>
    <xf numFmtId="3" fontId="25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 vertical="center" wrapText="1"/>
    </xf>
    <xf numFmtId="10" fontId="17" fillId="0" borderId="0" xfId="0" applyNumberFormat="1" applyFont="1" applyAlignment="1">
      <alignment horizontal="left"/>
    </xf>
    <xf numFmtId="3" fontId="20" fillId="0" borderId="2" xfId="0" applyNumberFormat="1" applyFont="1" applyBorder="1" applyAlignment="1">
      <alignment horizontal="center" vertical="center" wrapText="1"/>
    </xf>
    <xf numFmtId="167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167" fontId="9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3" fontId="20" fillId="0" borderId="3" xfId="0" applyNumberFormat="1" applyFont="1" applyBorder="1" applyAlignment="1">
      <alignment horizontal="center" vertical="center" wrapText="1"/>
    </xf>
    <xf numFmtId="3" fontId="20" fillId="0" borderId="0" xfId="0" applyNumberFormat="1" applyFont="1" applyAlignment="1">
      <alignment horizontal="center" vertical="center" wrapText="1"/>
    </xf>
    <xf numFmtId="167" fontId="4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167" fontId="4" fillId="0" borderId="2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7" fontId="4" fillId="0" borderId="3" xfId="0" applyNumberFormat="1" applyFont="1" applyBorder="1" applyAlignment="1">
      <alignment horizontal="center"/>
    </xf>
    <xf numFmtId="166" fontId="9" fillId="0" borderId="3" xfId="0" applyNumberFormat="1" applyFont="1" applyBorder="1" applyAlignment="1">
      <alignment horizontal="center"/>
    </xf>
    <xf numFmtId="167" fontId="9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0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horizontal="center"/>
    </xf>
    <xf numFmtId="167" fontId="4" fillId="0" borderId="5" xfId="0" applyNumberFormat="1" applyFont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center" vertical="center" wrapText="1"/>
    </xf>
    <xf numFmtId="168" fontId="4" fillId="0" borderId="5" xfId="0" applyNumberFormat="1" applyFont="1" applyBorder="1" applyAlignment="1">
      <alignment horizontal="center" vertical="center" wrapText="1"/>
    </xf>
    <xf numFmtId="167" fontId="4" fillId="0" borderId="5" xfId="0" applyNumberFormat="1" applyFont="1" applyBorder="1" applyAlignment="1">
      <alignment horizontal="center"/>
    </xf>
    <xf numFmtId="167" fontId="4" fillId="0" borderId="4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168" fontId="4" fillId="0" borderId="4" xfId="0" applyNumberFormat="1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right" vertical="center" wrapText="1"/>
    </xf>
    <xf numFmtId="165" fontId="4" fillId="2" borderId="6" xfId="0" applyNumberFormat="1" applyFont="1" applyFill="1" applyBorder="1" applyAlignment="1">
      <alignment horizontal="right" vertical="center" wrapText="1"/>
    </xf>
    <xf numFmtId="3" fontId="4" fillId="3" borderId="6" xfId="0" applyNumberFormat="1" applyFont="1" applyFill="1" applyBorder="1" applyAlignment="1">
      <alignment horizontal="right" vertical="center" wrapText="1"/>
    </xf>
    <xf numFmtId="166" fontId="4" fillId="0" borderId="2" xfId="0" applyNumberFormat="1" applyFont="1" applyBorder="1"/>
    <xf numFmtId="10" fontId="4" fillId="2" borderId="2" xfId="0" applyNumberFormat="1" applyFont="1" applyFill="1" applyBorder="1"/>
    <xf numFmtId="10" fontId="8" fillId="0" borderId="0" xfId="0" applyNumberFormat="1" applyFont="1" applyAlignment="1">
      <alignment horizontal="right" vertical="center" wrapText="1"/>
    </xf>
    <xf numFmtId="3" fontId="9" fillId="0" borderId="0" xfId="0" applyNumberFormat="1" applyFont="1"/>
    <xf numFmtId="165" fontId="26" fillId="0" borderId="0" xfId="0" applyNumberFormat="1" applyFont="1" applyAlignment="1">
      <alignment horizontal="right" vertical="center" wrapText="1"/>
    </xf>
    <xf numFmtId="10" fontId="10" fillId="0" borderId="2" xfId="0" applyNumberFormat="1" applyFont="1" applyBorder="1" applyAlignment="1">
      <alignment horizontal="center"/>
    </xf>
    <xf numFmtId="10" fontId="9" fillId="0" borderId="2" xfId="0" applyNumberFormat="1" applyFont="1" applyBorder="1" applyAlignment="1">
      <alignment horizontal="center" vertical="center"/>
    </xf>
    <xf numFmtId="167" fontId="10" fillId="0" borderId="2" xfId="0" applyNumberFormat="1" applyFont="1" applyBorder="1" applyAlignment="1">
      <alignment horizontal="center" vertical="center"/>
    </xf>
    <xf numFmtId="166" fontId="10" fillId="0" borderId="2" xfId="0" applyNumberFormat="1" applyFont="1" applyBorder="1" applyAlignment="1">
      <alignment horizontal="center"/>
    </xf>
    <xf numFmtId="167" fontId="10" fillId="0" borderId="2" xfId="0" applyNumberFormat="1" applyFont="1" applyBorder="1" applyAlignment="1">
      <alignment horizontal="center"/>
    </xf>
    <xf numFmtId="0" fontId="27" fillId="0" borderId="0" xfId="0" applyFont="1"/>
    <xf numFmtId="0" fontId="16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3D90-EA8A-400A-A8CF-CC25AF70D85D}">
  <sheetPr>
    <pageSetUpPr fitToPage="1"/>
  </sheetPr>
  <dimension ref="A1:K242"/>
  <sheetViews>
    <sheetView tabSelected="1" zoomScale="170" zoomScaleNormal="170" workbookViewId="0">
      <selection activeCell="B31" sqref="B31"/>
    </sheetView>
  </sheetViews>
  <sheetFormatPr defaultRowHeight="15" x14ac:dyDescent="0.25"/>
  <cols>
    <col min="1" max="1" width="45.7109375" customWidth="1"/>
    <col min="2" max="2" width="11.42578125" style="53" customWidth="1"/>
    <col min="3" max="3" width="10.7109375" style="28" customWidth="1"/>
    <col min="4" max="4" width="10.7109375" style="17" customWidth="1"/>
    <col min="5" max="5" width="10.7109375" style="50" customWidth="1"/>
    <col min="6" max="6" width="10.7109375" style="54" customWidth="1"/>
    <col min="7" max="8" width="10.7109375" customWidth="1"/>
    <col min="11" max="11" width="8.7109375" style="63"/>
  </cols>
  <sheetData>
    <row r="1" spans="1:7" x14ac:dyDescent="0.25">
      <c r="A1" s="117" t="s">
        <v>199</v>
      </c>
      <c r="B1" s="117"/>
      <c r="C1" s="117"/>
      <c r="D1" s="117"/>
      <c r="E1" s="117"/>
      <c r="F1" s="117"/>
      <c r="G1" s="70" t="s">
        <v>142</v>
      </c>
    </row>
    <row r="4" spans="1:7" ht="14.65" customHeight="1" x14ac:dyDescent="0.25">
      <c r="A4" s="118" t="s">
        <v>137</v>
      </c>
      <c r="B4" s="120" t="s">
        <v>191</v>
      </c>
      <c r="C4" s="121"/>
      <c r="D4" s="56"/>
      <c r="E4" s="122" t="s">
        <v>197</v>
      </c>
      <c r="F4" s="123"/>
    </row>
    <row r="5" spans="1:7" x14ac:dyDescent="0.25">
      <c r="A5" s="119"/>
      <c r="B5" s="57" t="s">
        <v>131</v>
      </c>
      <c r="C5" s="57" t="s">
        <v>132</v>
      </c>
      <c r="D5" s="56"/>
      <c r="E5" s="56" t="s">
        <v>131</v>
      </c>
      <c r="F5" s="56" t="s">
        <v>132</v>
      </c>
    </row>
    <row r="6" spans="1:7" x14ac:dyDescent="0.25">
      <c r="A6" s="8" t="s">
        <v>128</v>
      </c>
      <c r="B6" s="23">
        <v>19116</v>
      </c>
      <c r="C6" s="23">
        <f>SUM('F&amp;G'!C42)</f>
        <v>257406</v>
      </c>
      <c r="D6" s="18"/>
      <c r="E6" s="18">
        <f>SUM('F&amp;G'!D40)</f>
        <v>17852</v>
      </c>
      <c r="F6" s="41">
        <f>SUM('F&amp;G'!D42)</f>
        <v>249637</v>
      </c>
    </row>
    <row r="7" spans="1:7" x14ac:dyDescent="0.25">
      <c r="A7" s="8" t="s">
        <v>129</v>
      </c>
      <c r="B7" s="23">
        <f>SUM('E&amp;FM'!C190)</f>
        <v>73475</v>
      </c>
      <c r="C7" s="23">
        <f>SUM('E&amp;FM'!C192)</f>
        <v>155896</v>
      </c>
      <c r="D7" s="18"/>
      <c r="E7" s="18">
        <f>SUM('E&amp;FM'!D190)</f>
        <v>82850</v>
      </c>
      <c r="F7" s="41">
        <f>SUM('E&amp;FM'!D192)</f>
        <v>198469</v>
      </c>
    </row>
    <row r="8" spans="1:7" x14ac:dyDescent="0.25">
      <c r="A8" s="8" t="s">
        <v>162</v>
      </c>
      <c r="B8" s="23">
        <v>0</v>
      </c>
      <c r="C8" s="23">
        <f>SUM(CE!C26)</f>
        <v>0</v>
      </c>
      <c r="D8" s="18"/>
      <c r="E8" s="18">
        <f>SUM(CE!D24)</f>
        <v>0</v>
      </c>
      <c r="F8" s="41">
        <v>0</v>
      </c>
    </row>
    <row r="9" spans="1:7" x14ac:dyDescent="0.25">
      <c r="A9" s="8" t="s">
        <v>130</v>
      </c>
      <c r="B9" s="23">
        <f>SUM(CE!C25)</f>
        <v>0</v>
      </c>
      <c r="C9" s="23">
        <f>SUM(CE!C27)</f>
        <v>22150</v>
      </c>
      <c r="D9" s="18"/>
      <c r="E9" s="18">
        <f>SUM(CE!D25)</f>
        <v>0</v>
      </c>
      <c r="F9" s="41">
        <f>SUM(CE!D27)</f>
        <v>23200</v>
      </c>
    </row>
    <row r="10" spans="1:7" x14ac:dyDescent="0.25">
      <c r="A10" s="8" t="s">
        <v>133</v>
      </c>
      <c r="B10" s="25">
        <f>SUM(B6:B9)</f>
        <v>92591</v>
      </c>
      <c r="C10" s="25">
        <f>SUM(C6:C9)</f>
        <v>435452</v>
      </c>
      <c r="D10" s="13"/>
      <c r="E10" s="22">
        <f>SUM(E6:E9)</f>
        <v>100702</v>
      </c>
      <c r="F10" s="22">
        <f>SUM(F6:F9)</f>
        <v>471306</v>
      </c>
    </row>
    <row r="11" spans="1:7" x14ac:dyDescent="0.25">
      <c r="A11" s="8"/>
      <c r="B11" s="24"/>
      <c r="C11" s="24"/>
      <c r="D11" s="13"/>
      <c r="E11" s="47"/>
    </row>
    <row r="12" spans="1:7" x14ac:dyDescent="0.25">
      <c r="A12" s="4" t="s">
        <v>150</v>
      </c>
      <c r="B12" s="10">
        <v>17000</v>
      </c>
      <c r="D12" s="18"/>
      <c r="E12" s="13">
        <v>17000</v>
      </c>
      <c r="F12" s="55"/>
      <c r="G12" s="45"/>
    </row>
    <row r="13" spans="1:7" x14ac:dyDescent="0.25">
      <c r="A13" s="4" t="s">
        <v>190</v>
      </c>
      <c r="B13" s="10">
        <v>1000</v>
      </c>
      <c r="D13" s="18"/>
      <c r="E13" s="13">
        <v>1000</v>
      </c>
      <c r="F13" s="55"/>
      <c r="G13" s="45"/>
    </row>
    <row r="14" spans="1:7" x14ac:dyDescent="0.25">
      <c r="A14" s="4" t="s">
        <v>167</v>
      </c>
      <c r="B14" s="10"/>
      <c r="D14" s="18"/>
      <c r="E14" s="13">
        <v>0</v>
      </c>
      <c r="F14" s="55"/>
      <c r="G14" s="45"/>
    </row>
    <row r="15" spans="1:7" x14ac:dyDescent="0.25">
      <c r="A15" s="4" t="s">
        <v>151</v>
      </c>
      <c r="B15" s="10"/>
      <c r="C15" s="27">
        <v>7000</v>
      </c>
      <c r="D15" s="18"/>
      <c r="E15" s="13"/>
      <c r="F15" s="55">
        <v>7000</v>
      </c>
      <c r="G15" s="45"/>
    </row>
    <row r="16" spans="1:7" x14ac:dyDescent="0.25">
      <c r="A16" s="8"/>
      <c r="B16" s="10"/>
      <c r="C16" s="27"/>
      <c r="D16" s="18"/>
      <c r="E16" s="13"/>
      <c r="F16" s="55"/>
      <c r="G16" s="45"/>
    </row>
    <row r="17" spans="1:8" x14ac:dyDescent="0.25">
      <c r="A17" s="4"/>
      <c r="B17" s="57" t="s">
        <v>131</v>
      </c>
      <c r="C17" s="57" t="s">
        <v>132</v>
      </c>
      <c r="D17" s="56"/>
      <c r="E17" s="56" t="s">
        <v>131</v>
      </c>
      <c r="F17" s="56" t="s">
        <v>132</v>
      </c>
    </row>
    <row r="18" spans="1:8" x14ac:dyDescent="0.25">
      <c r="A18" s="8" t="s">
        <v>134</v>
      </c>
      <c r="B18" s="24">
        <f>SUM(B10:B15)</f>
        <v>110591</v>
      </c>
      <c r="C18" s="24">
        <f>SUM(C10:C15)</f>
        <v>442452</v>
      </c>
      <c r="D18" s="13"/>
      <c r="E18" s="13">
        <f>SUM(E10:E15)</f>
        <v>118702</v>
      </c>
      <c r="F18" s="13">
        <f>SUM(F10:F15)</f>
        <v>478306</v>
      </c>
    </row>
    <row r="19" spans="1:8" ht="15.75" thickBot="1" x14ac:dyDescent="0.3">
      <c r="A19" s="4"/>
      <c r="B19" s="23"/>
      <c r="C19" s="23"/>
      <c r="D19" s="18"/>
      <c r="E19" s="46"/>
    </row>
    <row r="20" spans="1:8" ht="15.75" thickBot="1" x14ac:dyDescent="0.3">
      <c r="A20" s="8" t="s">
        <v>26</v>
      </c>
      <c r="B20" s="24">
        <f>SUM(C18-B18)</f>
        <v>331861</v>
      </c>
      <c r="C20" s="24"/>
      <c r="D20" s="18"/>
      <c r="E20" s="105">
        <f>SUM(F18-E18)</f>
        <v>359604</v>
      </c>
      <c r="F20" s="13"/>
    </row>
    <row r="21" spans="1:8" ht="15.75" thickBot="1" x14ac:dyDescent="0.3">
      <c r="A21" s="4"/>
      <c r="B21" s="23"/>
      <c r="C21" s="23"/>
      <c r="D21" s="18"/>
      <c r="E21" s="46"/>
    </row>
    <row r="22" spans="1:8" ht="34.5" thickBot="1" x14ac:dyDescent="0.3">
      <c r="A22" s="8" t="s">
        <v>154</v>
      </c>
      <c r="B22" s="58">
        <v>3350.6</v>
      </c>
      <c r="C22" s="59"/>
      <c r="D22" s="60"/>
      <c r="E22" s="104">
        <v>3386.6</v>
      </c>
      <c r="F22" s="110" t="s">
        <v>198</v>
      </c>
    </row>
    <row r="23" spans="1:8" ht="15.75" thickBot="1" x14ac:dyDescent="0.3">
      <c r="A23" s="8"/>
      <c r="B23" s="24"/>
      <c r="C23" s="13"/>
      <c r="D23" s="47"/>
      <c r="E23" s="13"/>
      <c r="F23" s="13"/>
    </row>
    <row r="24" spans="1:8" ht="15.75" thickBot="1" x14ac:dyDescent="0.3">
      <c r="A24" s="8" t="s">
        <v>135</v>
      </c>
      <c r="B24" s="73">
        <f>SUM(B20/B22)</f>
        <v>99.045245627648782</v>
      </c>
      <c r="C24" s="13"/>
      <c r="D24" s="47"/>
      <c r="E24" s="103">
        <f>SUM(E20/E22)</f>
        <v>106.18437370814387</v>
      </c>
      <c r="F24" s="62"/>
    </row>
    <row r="25" spans="1:8" x14ac:dyDescent="0.25">
      <c r="A25" s="4"/>
      <c r="B25" s="23"/>
      <c r="C25" s="18"/>
      <c r="D25" s="46"/>
      <c r="E25" s="54"/>
    </row>
    <row r="26" spans="1:8" x14ac:dyDescent="0.25">
      <c r="A26" s="8" t="s">
        <v>136</v>
      </c>
      <c r="B26" s="73">
        <v>3.76</v>
      </c>
      <c r="C26" s="13"/>
      <c r="D26" s="47"/>
      <c r="E26" s="106">
        <f>SUM(E24-B24)</f>
        <v>7.1391280804950839</v>
      </c>
      <c r="F26" s="74"/>
    </row>
    <row r="27" spans="1:8" x14ac:dyDescent="0.25">
      <c r="A27" s="8"/>
      <c r="B27" s="108">
        <v>3.95E-2</v>
      </c>
      <c r="C27" s="13"/>
      <c r="D27" s="47"/>
      <c r="E27" s="107">
        <f>SUM(E24-B24)/B24</f>
        <v>7.2079462625939256E-2</v>
      </c>
      <c r="F27" s="61"/>
    </row>
    <row r="28" spans="1:8" x14ac:dyDescent="0.25">
      <c r="A28" s="4"/>
      <c r="B28" s="23"/>
      <c r="C28" s="23"/>
      <c r="D28" s="18"/>
      <c r="E28" s="46"/>
    </row>
    <row r="29" spans="1:8" ht="38.25" x14ac:dyDescent="0.25">
      <c r="A29" s="79" t="s">
        <v>156</v>
      </c>
      <c r="B29" s="75" t="s">
        <v>26</v>
      </c>
      <c r="C29" s="75" t="s">
        <v>149</v>
      </c>
      <c r="D29" s="75" t="s">
        <v>155</v>
      </c>
      <c r="E29" s="75" t="s">
        <v>159</v>
      </c>
      <c r="F29" s="80"/>
      <c r="G29" s="81"/>
      <c r="H29" s="81"/>
    </row>
    <row r="30" spans="1:8" x14ac:dyDescent="0.25">
      <c r="A30" s="89" t="s">
        <v>157</v>
      </c>
      <c r="B30" s="82">
        <v>359604</v>
      </c>
      <c r="C30" s="83">
        <f>SUM(B30/$E$22)</f>
        <v>106.18437370814387</v>
      </c>
      <c r="D30" s="83">
        <f>SUM(C30-$B$24)/52</f>
        <v>0.13729092462490547</v>
      </c>
      <c r="E30" s="84">
        <v>0</v>
      </c>
      <c r="F30" s="86"/>
      <c r="G30" s="85"/>
      <c r="H30" s="21"/>
    </row>
    <row r="31" spans="1:8" x14ac:dyDescent="0.25">
      <c r="A31" s="93"/>
      <c r="B31" s="99"/>
      <c r="C31" s="100"/>
      <c r="D31" s="101"/>
      <c r="E31" s="102"/>
      <c r="F31" s="94"/>
      <c r="G31" s="85"/>
      <c r="H31" s="21"/>
    </row>
    <row r="32" spans="1:8" x14ac:dyDescent="0.25">
      <c r="A32" s="93"/>
      <c r="B32" s="95"/>
      <c r="C32" s="96"/>
      <c r="D32" s="97"/>
      <c r="E32" s="98"/>
      <c r="F32" s="94"/>
      <c r="G32" s="85"/>
      <c r="H32" s="21"/>
    </row>
    <row r="33" spans="1:8" ht="38.25" x14ac:dyDescent="0.25">
      <c r="A33" s="90" t="s">
        <v>158</v>
      </c>
      <c r="B33" s="75" t="s">
        <v>26</v>
      </c>
      <c r="C33" s="75" t="s">
        <v>149</v>
      </c>
      <c r="D33" s="75" t="s">
        <v>155</v>
      </c>
      <c r="E33" s="75" t="s">
        <v>159</v>
      </c>
      <c r="F33" s="94"/>
      <c r="G33" s="85"/>
      <c r="H33" s="21"/>
    </row>
    <row r="34" spans="1:8" x14ac:dyDescent="0.25">
      <c r="A34" s="112">
        <v>0.01</v>
      </c>
      <c r="B34" s="76">
        <f t="shared" ref="B34:B39" si="0">SUM($E$22*C34)</f>
        <v>338780.89513102133</v>
      </c>
      <c r="C34" s="77">
        <f>SUM($B$24*1.01)</f>
        <v>100.03569808392527</v>
      </c>
      <c r="D34" s="77">
        <f t="shared" ref="D34:D39" si="1">SUM(C34-$B$24)/52</f>
        <v>1.904716262070166E-2</v>
      </c>
      <c r="E34" s="78">
        <f t="shared" ref="E34:E39" si="2">SUM(B34-$B$30)</f>
        <v>-20823.104868978669</v>
      </c>
      <c r="F34" s="94"/>
      <c r="G34" s="85"/>
      <c r="H34" s="21"/>
    </row>
    <row r="35" spans="1:8" x14ac:dyDescent="0.25">
      <c r="A35" s="112">
        <v>0.02</v>
      </c>
      <c r="B35" s="76">
        <f t="shared" si="0"/>
        <v>342135.16141944728</v>
      </c>
      <c r="C35" s="77">
        <f>SUM($B$24*1.02)</f>
        <v>101.02615054020175</v>
      </c>
      <c r="D35" s="77">
        <f t="shared" si="1"/>
        <v>3.8094325241403319E-2</v>
      </c>
      <c r="E35" s="78">
        <f t="shared" si="2"/>
        <v>-17468.838580552721</v>
      </c>
      <c r="F35" s="94"/>
      <c r="G35" s="85"/>
      <c r="H35" s="21"/>
    </row>
    <row r="36" spans="1:8" x14ac:dyDescent="0.25">
      <c r="A36" s="111">
        <v>0.03</v>
      </c>
      <c r="B36" s="113">
        <f t="shared" si="0"/>
        <v>345489.42770787323</v>
      </c>
      <c r="C36" s="114">
        <f>SUM($B$24*1.03)</f>
        <v>102.01660299647826</v>
      </c>
      <c r="D36" s="114">
        <f t="shared" si="1"/>
        <v>5.7141487862105253E-2</v>
      </c>
      <c r="E36" s="115">
        <f t="shared" si="2"/>
        <v>-14114.572292126773</v>
      </c>
      <c r="F36" s="87"/>
      <c r="G36" s="85"/>
      <c r="H36" s="21"/>
    </row>
    <row r="37" spans="1:8" x14ac:dyDescent="0.25">
      <c r="A37" s="91">
        <v>0.04</v>
      </c>
      <c r="B37" s="76">
        <f t="shared" si="0"/>
        <v>348843.69399629917</v>
      </c>
      <c r="C37" s="77">
        <f>SUM($B$24*1.04)</f>
        <v>103.00705545275474</v>
      </c>
      <c r="D37" s="77">
        <f t="shared" si="1"/>
        <v>7.6188650482806902E-2</v>
      </c>
      <c r="E37" s="78">
        <f t="shared" si="2"/>
        <v>-10760.306003700825</v>
      </c>
      <c r="F37" s="88"/>
      <c r="G37" s="85"/>
      <c r="H37" s="21"/>
    </row>
    <row r="38" spans="1:8" x14ac:dyDescent="0.25">
      <c r="A38" s="91">
        <v>0.05</v>
      </c>
      <c r="B38" s="76">
        <f t="shared" si="0"/>
        <v>352197.96028472512</v>
      </c>
      <c r="C38" s="77">
        <f>SUM($B$24*1.05)</f>
        <v>103.99750790903123</v>
      </c>
      <c r="D38" s="77">
        <f t="shared" si="1"/>
        <v>9.5235813103508565E-2</v>
      </c>
      <c r="E38" s="78">
        <f t="shared" si="2"/>
        <v>-7406.0397152748774</v>
      </c>
      <c r="F38" s="88"/>
      <c r="G38" s="85"/>
      <c r="H38" s="21"/>
    </row>
    <row r="39" spans="1:8" x14ac:dyDescent="0.25">
      <c r="A39" s="91">
        <v>0.06</v>
      </c>
      <c r="B39" s="76">
        <f t="shared" si="0"/>
        <v>355552.22657315107</v>
      </c>
      <c r="C39" s="77">
        <f>SUM($B$24*1.06)</f>
        <v>104.98796036530771</v>
      </c>
      <c r="D39" s="77">
        <f t="shared" si="1"/>
        <v>0.11428297572421023</v>
      </c>
      <c r="E39" s="78">
        <f t="shared" si="2"/>
        <v>-4051.7734268489294</v>
      </c>
      <c r="F39" s="88"/>
      <c r="G39" s="85"/>
      <c r="H39" s="21"/>
    </row>
    <row r="40" spans="1:8" x14ac:dyDescent="0.25">
      <c r="A40" s="91">
        <v>7.0000000000000007E-2</v>
      </c>
      <c r="B40" s="76">
        <f t="shared" ref="B40:B45" si="3">SUM($E$22*C40)</f>
        <v>358906.49286157702</v>
      </c>
      <c r="C40" s="77">
        <f>SUM($B$24*1.07)</f>
        <v>105.9784128215842</v>
      </c>
      <c r="D40" s="77">
        <f t="shared" ref="D40:D45" si="4">SUM(C40-$B$24)/52</f>
        <v>0.13333013834491189</v>
      </c>
      <c r="E40" s="78">
        <f t="shared" ref="E40:E45" si="5">SUM(B40-$B$30)</f>
        <v>-697.50713842298137</v>
      </c>
      <c r="F40" s="88"/>
      <c r="G40" s="85"/>
      <c r="H40" s="21"/>
    </row>
    <row r="41" spans="1:8" x14ac:dyDescent="0.25">
      <c r="A41" s="91">
        <v>0.08</v>
      </c>
      <c r="B41" s="76">
        <f t="shared" si="3"/>
        <v>362260.75915000297</v>
      </c>
      <c r="C41" s="77">
        <f>SUM($B$24*1.08)</f>
        <v>106.96886527786069</v>
      </c>
      <c r="D41" s="77">
        <f t="shared" si="4"/>
        <v>0.15237730096561355</v>
      </c>
      <c r="E41" s="78">
        <f t="shared" si="5"/>
        <v>2656.7591500029666</v>
      </c>
      <c r="F41" s="88"/>
      <c r="G41" s="85"/>
      <c r="H41" s="21"/>
    </row>
    <row r="42" spans="1:8" x14ac:dyDescent="0.25">
      <c r="A42" s="91">
        <v>0.09</v>
      </c>
      <c r="B42" s="76">
        <f t="shared" si="3"/>
        <v>365615.02543842897</v>
      </c>
      <c r="C42" s="77">
        <f>SUM($B$24*1.09)</f>
        <v>107.95931773413719</v>
      </c>
      <c r="D42" s="77">
        <f t="shared" si="4"/>
        <v>0.17142446358631547</v>
      </c>
      <c r="E42" s="78">
        <f t="shared" si="5"/>
        <v>6011.0254384289728</v>
      </c>
      <c r="F42" s="88"/>
      <c r="G42" s="85"/>
      <c r="H42" s="21"/>
    </row>
    <row r="43" spans="1:8" x14ac:dyDescent="0.25">
      <c r="A43" s="91">
        <v>0.1</v>
      </c>
      <c r="B43" s="76">
        <f>SUM($E$22*C43)</f>
        <v>368969.29172685492</v>
      </c>
      <c r="C43" s="77">
        <f>SUM($B$24*1.1)</f>
        <v>108.94977019041367</v>
      </c>
      <c r="D43" s="77">
        <f t="shared" si="4"/>
        <v>0.19047162620701713</v>
      </c>
      <c r="E43" s="78">
        <f t="shared" si="5"/>
        <v>9365.2917268549209</v>
      </c>
      <c r="F43" s="88"/>
      <c r="G43" s="85"/>
      <c r="H43" s="21"/>
    </row>
    <row r="44" spans="1:8" x14ac:dyDescent="0.25">
      <c r="A44" s="92">
        <v>0.11</v>
      </c>
      <c r="B44" s="76">
        <f t="shared" si="3"/>
        <v>372323.55801528087</v>
      </c>
      <c r="C44" s="77">
        <f>SUM($B$24*1.11)</f>
        <v>109.94022264669016</v>
      </c>
      <c r="D44" s="77">
        <f t="shared" si="4"/>
        <v>0.20951878882771879</v>
      </c>
      <c r="E44" s="78">
        <f t="shared" si="5"/>
        <v>12719.558015280869</v>
      </c>
      <c r="F44" s="88"/>
      <c r="G44" s="85"/>
      <c r="H44" s="21"/>
    </row>
    <row r="45" spans="1:8" x14ac:dyDescent="0.25">
      <c r="A45" s="92">
        <v>0.12</v>
      </c>
      <c r="B45" s="76">
        <f t="shared" si="3"/>
        <v>375677.82430370682</v>
      </c>
      <c r="C45" s="77">
        <f>SUM($B$24*1.12)</f>
        <v>110.93067510296665</v>
      </c>
      <c r="D45" s="77">
        <f t="shared" si="4"/>
        <v>0.22856595144842046</v>
      </c>
      <c r="E45" s="78">
        <f t="shared" si="5"/>
        <v>16073.824303706817</v>
      </c>
      <c r="F45" s="88"/>
      <c r="G45" s="85"/>
      <c r="H45" s="21"/>
    </row>
    <row r="46" spans="1:8" x14ac:dyDescent="0.25">
      <c r="A46" s="4"/>
      <c r="B46" s="65"/>
      <c r="C46" s="65"/>
      <c r="D46" s="66"/>
      <c r="E46" s="67"/>
    </row>
    <row r="47" spans="1:8" x14ac:dyDescent="0.25">
      <c r="A47" s="4"/>
      <c r="B47" s="65"/>
      <c r="C47" s="65"/>
      <c r="D47" s="66"/>
      <c r="E47" s="67"/>
    </row>
    <row r="48" spans="1:8" x14ac:dyDescent="0.25">
      <c r="A48" s="4"/>
      <c r="B48" s="65"/>
      <c r="C48" s="65"/>
      <c r="D48" s="66"/>
      <c r="E48" s="67"/>
    </row>
    <row r="49" spans="1:5" x14ac:dyDescent="0.25">
      <c r="A49" s="4"/>
      <c r="B49" s="65"/>
      <c r="C49" s="65"/>
      <c r="D49" s="66"/>
      <c r="E49" s="67"/>
    </row>
    <row r="50" spans="1:5" x14ac:dyDescent="0.25">
      <c r="A50" s="4"/>
      <c r="B50" s="65"/>
      <c r="C50" s="65"/>
      <c r="D50" s="66"/>
      <c r="E50" s="67"/>
    </row>
    <row r="51" spans="1:5" x14ac:dyDescent="0.25">
      <c r="A51" s="4"/>
      <c r="B51" s="65"/>
      <c r="C51" s="65"/>
      <c r="D51" s="66"/>
      <c r="E51" s="67"/>
    </row>
    <row r="52" spans="1:5" x14ac:dyDescent="0.25">
      <c r="A52" s="4"/>
      <c r="B52" s="65"/>
      <c r="C52" s="65"/>
      <c r="D52" s="66"/>
      <c r="E52" s="67"/>
    </row>
    <row r="53" spans="1:5" x14ac:dyDescent="0.25">
      <c r="A53" s="4"/>
      <c r="B53" s="65"/>
      <c r="C53" s="65"/>
      <c r="D53" s="66"/>
      <c r="E53" s="67"/>
    </row>
    <row r="54" spans="1:5" x14ac:dyDescent="0.25">
      <c r="A54" s="4"/>
      <c r="B54" s="65"/>
      <c r="C54" s="65"/>
      <c r="D54" s="66"/>
      <c r="E54" s="67"/>
    </row>
    <row r="55" spans="1:5" x14ac:dyDescent="0.25">
      <c r="A55" s="4"/>
      <c r="B55" s="65"/>
      <c r="C55" s="65"/>
      <c r="D55" s="66"/>
      <c r="E55" s="67"/>
    </row>
    <row r="56" spans="1:5" x14ac:dyDescent="0.25">
      <c r="A56" s="4"/>
      <c r="B56" s="65"/>
      <c r="C56" s="65"/>
      <c r="D56" s="66"/>
      <c r="E56" s="67"/>
    </row>
    <row r="57" spans="1:5" x14ac:dyDescent="0.25">
      <c r="A57" s="4"/>
      <c r="B57" s="65"/>
      <c r="C57" s="65"/>
      <c r="D57" s="66"/>
      <c r="E57" s="67"/>
    </row>
    <row r="58" spans="1:5" x14ac:dyDescent="0.25">
      <c r="A58" s="4"/>
      <c r="B58" s="65"/>
      <c r="C58" s="65"/>
      <c r="D58" s="66"/>
      <c r="E58" s="67"/>
    </row>
    <row r="59" spans="1:5" x14ac:dyDescent="0.25">
      <c r="A59" s="4"/>
      <c r="B59" s="65"/>
      <c r="C59" s="65"/>
      <c r="D59" s="66"/>
      <c r="E59" s="67"/>
    </row>
    <row r="60" spans="1:5" x14ac:dyDescent="0.25">
      <c r="A60" s="4"/>
      <c r="B60" s="65"/>
      <c r="C60" s="65"/>
      <c r="D60" s="66"/>
      <c r="E60" s="67"/>
    </row>
    <row r="61" spans="1:5" x14ac:dyDescent="0.25">
      <c r="A61" s="4"/>
      <c r="B61" s="65"/>
      <c r="C61" s="65"/>
      <c r="D61" s="66"/>
      <c r="E61" s="67"/>
    </row>
    <row r="62" spans="1:5" x14ac:dyDescent="0.25">
      <c r="A62" s="4"/>
      <c r="B62" s="65"/>
      <c r="C62" s="65"/>
      <c r="D62" s="66"/>
      <c r="E62" s="67"/>
    </row>
    <row r="63" spans="1:5" x14ac:dyDescent="0.25">
      <c r="A63" s="4"/>
      <c r="B63" s="65"/>
      <c r="C63" s="65"/>
      <c r="D63" s="66"/>
      <c r="E63" s="67"/>
    </row>
    <row r="64" spans="1:5" x14ac:dyDescent="0.25">
      <c r="A64" s="4"/>
      <c r="B64" s="65"/>
      <c r="C64" s="65"/>
      <c r="D64" s="66"/>
      <c r="E64" s="67"/>
    </row>
    <row r="65" spans="1:11" x14ac:dyDescent="0.25">
      <c r="A65" s="4"/>
      <c r="B65" s="65"/>
      <c r="C65" s="65"/>
      <c r="D65" s="66"/>
      <c r="E65" s="67"/>
    </row>
    <row r="66" spans="1:11" x14ac:dyDescent="0.25">
      <c r="A66" s="4"/>
      <c r="B66" s="65"/>
      <c r="C66" s="65"/>
      <c r="D66" s="66"/>
      <c r="E66" s="67"/>
    </row>
    <row r="67" spans="1:11" x14ac:dyDescent="0.25">
      <c r="A67" s="4"/>
      <c r="B67" s="65"/>
      <c r="C67" s="65"/>
      <c r="D67" s="66"/>
      <c r="E67" s="67"/>
    </row>
    <row r="68" spans="1:11" x14ac:dyDescent="0.25">
      <c r="A68" s="4"/>
      <c r="B68" s="65"/>
      <c r="C68" s="65"/>
      <c r="D68" s="66"/>
      <c r="E68" s="67"/>
    </row>
    <row r="69" spans="1:11" x14ac:dyDescent="0.25">
      <c r="A69" s="4"/>
      <c r="B69" s="65"/>
      <c r="C69" s="65"/>
      <c r="D69" s="66"/>
      <c r="E69" s="67"/>
    </row>
    <row r="70" spans="1:11" x14ac:dyDescent="0.25">
      <c r="A70" s="8"/>
      <c r="B70" s="52"/>
      <c r="C70" s="27"/>
      <c r="D70" s="15"/>
      <c r="E70" s="67"/>
      <c r="F70" s="68"/>
    </row>
    <row r="71" spans="1:11" x14ac:dyDescent="0.25">
      <c r="A71" s="8"/>
      <c r="B71" s="52"/>
      <c r="C71" s="27"/>
      <c r="D71" s="15"/>
      <c r="E71" s="49"/>
    </row>
    <row r="72" spans="1:11" x14ac:dyDescent="0.25">
      <c r="A72" s="8"/>
      <c r="B72" s="52"/>
      <c r="C72" s="27"/>
      <c r="D72" s="15"/>
      <c r="E72" s="69"/>
      <c r="F72" s="68"/>
    </row>
    <row r="73" spans="1:11" x14ac:dyDescent="0.25">
      <c r="A73" s="4"/>
      <c r="B73" s="51"/>
      <c r="C73" s="26"/>
      <c r="D73" s="14"/>
      <c r="E73" s="48"/>
      <c r="F73" s="33"/>
      <c r="G73" s="33"/>
    </row>
    <row r="74" spans="1:11" x14ac:dyDescent="0.25">
      <c r="A74" s="8"/>
      <c r="B74" s="52"/>
      <c r="C74" s="27"/>
      <c r="D74" s="15"/>
      <c r="E74" s="69"/>
      <c r="F74" s="68"/>
    </row>
    <row r="75" spans="1:11" x14ac:dyDescent="0.25">
      <c r="A75" s="4"/>
      <c r="B75" s="51"/>
      <c r="C75" s="26"/>
      <c r="D75" s="14"/>
      <c r="E75" s="48"/>
    </row>
    <row r="76" spans="1:11" x14ac:dyDescent="0.25">
      <c r="A76" s="4"/>
      <c r="B76" s="51"/>
      <c r="C76" s="26"/>
      <c r="D76" s="14"/>
      <c r="E76" s="48"/>
    </row>
    <row r="77" spans="1:11" x14ac:dyDescent="0.25">
      <c r="A77" s="4"/>
      <c r="B77" s="51"/>
      <c r="C77" s="26"/>
      <c r="D77" s="14"/>
      <c r="E77" s="48"/>
    </row>
    <row r="78" spans="1:11" x14ac:dyDescent="0.25">
      <c r="A78" s="4"/>
      <c r="B78" s="51"/>
      <c r="C78" s="26"/>
      <c r="D78" s="14"/>
      <c r="E78" s="48"/>
    </row>
    <row r="79" spans="1:11" x14ac:dyDescent="0.25">
      <c r="A79" s="4"/>
      <c r="B79" s="51"/>
      <c r="C79" s="26"/>
      <c r="D79" s="14"/>
      <c r="E79" s="48"/>
    </row>
    <row r="80" spans="1:11" s="36" customFormat="1" ht="12.75" x14ac:dyDescent="0.2">
      <c r="A80" s="4"/>
      <c r="B80" s="51"/>
      <c r="C80" s="26"/>
      <c r="D80" s="14"/>
      <c r="E80" s="48"/>
      <c r="F80" s="54"/>
      <c r="K80" s="64"/>
    </row>
    <row r="81" spans="1:11" s="36" customFormat="1" ht="12.75" x14ac:dyDescent="0.2">
      <c r="A81" s="4"/>
      <c r="B81" s="51"/>
      <c r="C81" s="26"/>
      <c r="D81" s="14"/>
      <c r="E81" s="48"/>
      <c r="F81" s="54"/>
      <c r="K81" s="64"/>
    </row>
    <row r="82" spans="1:11" s="36" customFormat="1" ht="12.75" x14ac:dyDescent="0.2">
      <c r="A82" s="4"/>
      <c r="B82" s="51"/>
      <c r="C82" s="26"/>
      <c r="D82" s="14"/>
      <c r="E82" s="48"/>
      <c r="F82" s="54"/>
      <c r="K82" s="64"/>
    </row>
    <row r="83" spans="1:11" s="36" customFormat="1" ht="12.75" x14ac:dyDescent="0.2">
      <c r="A83" s="4"/>
      <c r="B83" s="51"/>
      <c r="C83" s="26"/>
      <c r="D83" s="14"/>
      <c r="E83" s="48"/>
      <c r="F83" s="54"/>
      <c r="K83" s="64"/>
    </row>
    <row r="84" spans="1:11" s="36" customFormat="1" ht="12.75" x14ac:dyDescent="0.2">
      <c r="A84" s="4"/>
      <c r="B84" s="51"/>
      <c r="C84" s="26"/>
      <c r="D84" s="14"/>
      <c r="E84" s="48"/>
      <c r="F84" s="54"/>
      <c r="K84" s="64"/>
    </row>
    <row r="85" spans="1:11" s="36" customFormat="1" ht="12.75" x14ac:dyDescent="0.2">
      <c r="A85" s="4"/>
      <c r="B85" s="51"/>
      <c r="C85" s="26"/>
      <c r="D85" s="14"/>
      <c r="E85" s="48"/>
      <c r="F85" s="54"/>
      <c r="K85" s="64"/>
    </row>
    <row r="86" spans="1:11" s="36" customFormat="1" ht="12.75" x14ac:dyDescent="0.2">
      <c r="A86" s="4"/>
      <c r="B86" s="51"/>
      <c r="C86" s="26"/>
      <c r="D86" s="14"/>
      <c r="E86" s="48"/>
      <c r="F86" s="54"/>
      <c r="K86" s="64"/>
    </row>
    <row r="87" spans="1:11" s="36" customFormat="1" ht="12.75" x14ac:dyDescent="0.2">
      <c r="A87" s="4"/>
      <c r="B87" s="51"/>
      <c r="C87" s="26"/>
      <c r="D87" s="14"/>
      <c r="E87" s="48"/>
      <c r="F87" s="54"/>
      <c r="K87" s="64"/>
    </row>
    <row r="88" spans="1:11" s="36" customFormat="1" ht="12.75" x14ac:dyDescent="0.2">
      <c r="A88" s="4"/>
      <c r="B88" s="51"/>
      <c r="C88" s="26"/>
      <c r="D88" s="14"/>
      <c r="E88" s="48"/>
      <c r="F88" s="54"/>
      <c r="K88" s="64"/>
    </row>
    <row r="89" spans="1:11" s="36" customFormat="1" ht="12.75" x14ac:dyDescent="0.2">
      <c r="A89" s="4"/>
      <c r="B89" s="51"/>
      <c r="C89" s="26"/>
      <c r="D89" s="14"/>
      <c r="E89" s="48"/>
      <c r="F89" s="54"/>
      <c r="K89" s="64"/>
    </row>
    <row r="90" spans="1:11" s="36" customFormat="1" ht="12.75" x14ac:dyDescent="0.2">
      <c r="A90" s="4"/>
      <c r="B90" s="51"/>
      <c r="C90" s="26"/>
      <c r="D90" s="14"/>
      <c r="E90" s="48"/>
      <c r="F90" s="54"/>
      <c r="K90" s="64"/>
    </row>
    <row r="91" spans="1:11" s="36" customFormat="1" ht="12.75" x14ac:dyDescent="0.2">
      <c r="A91" s="4"/>
      <c r="B91" s="51"/>
      <c r="C91" s="26"/>
      <c r="D91" s="14"/>
      <c r="E91" s="48"/>
      <c r="F91" s="54"/>
      <c r="K91" s="64"/>
    </row>
    <row r="92" spans="1:11" s="36" customFormat="1" ht="12.75" x14ac:dyDescent="0.2">
      <c r="A92" s="4"/>
      <c r="B92" s="51"/>
      <c r="C92" s="26"/>
      <c r="D92" s="14"/>
      <c r="E92" s="48"/>
      <c r="F92" s="54"/>
      <c r="K92" s="64"/>
    </row>
    <row r="93" spans="1:11" s="36" customFormat="1" ht="12.75" x14ac:dyDescent="0.2">
      <c r="A93" s="4"/>
      <c r="B93" s="51"/>
      <c r="C93" s="26"/>
      <c r="D93" s="14"/>
      <c r="E93" s="48"/>
      <c r="F93" s="54"/>
      <c r="K93" s="64"/>
    </row>
    <row r="94" spans="1:11" s="36" customFormat="1" ht="12.75" x14ac:dyDescent="0.2">
      <c r="A94" s="4"/>
      <c r="B94" s="51"/>
      <c r="C94" s="26"/>
      <c r="D94" s="14"/>
      <c r="E94" s="48"/>
      <c r="F94" s="54"/>
      <c r="K94" s="64"/>
    </row>
    <row r="95" spans="1:11" s="36" customFormat="1" ht="12.75" x14ac:dyDescent="0.2">
      <c r="A95" s="4"/>
      <c r="B95" s="51"/>
      <c r="C95" s="26"/>
      <c r="D95" s="14"/>
      <c r="E95" s="48"/>
      <c r="F95" s="54"/>
      <c r="K95" s="64"/>
    </row>
    <row r="96" spans="1:11" s="36" customFormat="1" ht="12.75" x14ac:dyDescent="0.2">
      <c r="A96" s="4"/>
      <c r="B96" s="51"/>
      <c r="C96" s="26"/>
      <c r="D96" s="14"/>
      <c r="E96" s="48"/>
      <c r="F96" s="54"/>
      <c r="K96" s="64"/>
    </row>
    <row r="97" spans="1:11" s="36" customFormat="1" ht="12.75" x14ac:dyDescent="0.2">
      <c r="A97" s="4"/>
      <c r="B97" s="51"/>
      <c r="C97" s="26"/>
      <c r="D97" s="14"/>
      <c r="E97" s="48"/>
      <c r="F97" s="54"/>
      <c r="K97" s="64"/>
    </row>
    <row r="98" spans="1:11" s="36" customFormat="1" ht="12.75" x14ac:dyDescent="0.2">
      <c r="A98" s="4"/>
      <c r="B98" s="51"/>
      <c r="C98" s="26"/>
      <c r="D98" s="14"/>
      <c r="E98" s="48"/>
      <c r="F98" s="54"/>
      <c r="K98" s="64"/>
    </row>
    <row r="99" spans="1:11" s="36" customFormat="1" ht="12.75" x14ac:dyDescent="0.2">
      <c r="A99" s="4"/>
      <c r="B99" s="51"/>
      <c r="C99" s="26"/>
      <c r="D99" s="14"/>
      <c r="E99" s="48"/>
      <c r="F99" s="54"/>
      <c r="K99" s="64"/>
    </row>
    <row r="100" spans="1:11" s="36" customFormat="1" ht="12.75" x14ac:dyDescent="0.2">
      <c r="A100" s="4"/>
      <c r="B100" s="51"/>
      <c r="C100" s="26"/>
      <c r="D100" s="14"/>
      <c r="E100" s="48"/>
      <c r="F100" s="54"/>
      <c r="K100" s="64"/>
    </row>
    <row r="101" spans="1:11" s="36" customFormat="1" ht="12.75" x14ac:dyDescent="0.2">
      <c r="A101" s="4"/>
      <c r="B101" s="51"/>
      <c r="C101" s="26"/>
      <c r="D101" s="14"/>
      <c r="E101" s="48"/>
      <c r="F101" s="54"/>
      <c r="K101" s="64"/>
    </row>
    <row r="102" spans="1:11" s="36" customFormat="1" ht="12.75" x14ac:dyDescent="0.2">
      <c r="A102" s="4"/>
      <c r="B102" s="51"/>
      <c r="C102" s="26"/>
      <c r="D102" s="14"/>
      <c r="E102" s="48"/>
      <c r="F102" s="54"/>
      <c r="K102" s="64"/>
    </row>
    <row r="103" spans="1:11" s="36" customFormat="1" ht="12.75" x14ac:dyDescent="0.2">
      <c r="A103" s="4"/>
      <c r="B103" s="51"/>
      <c r="C103" s="26"/>
      <c r="D103" s="14"/>
      <c r="E103" s="48"/>
      <c r="F103" s="54"/>
      <c r="K103" s="64"/>
    </row>
    <row r="104" spans="1:11" s="36" customFormat="1" ht="12.75" x14ac:dyDescent="0.2">
      <c r="A104" s="4"/>
      <c r="B104" s="51"/>
      <c r="C104" s="26"/>
      <c r="D104" s="14"/>
      <c r="E104" s="48"/>
      <c r="F104" s="54"/>
      <c r="K104" s="64"/>
    </row>
    <row r="105" spans="1:11" s="36" customFormat="1" ht="12.75" x14ac:dyDescent="0.2">
      <c r="A105" s="4"/>
      <c r="B105" s="51"/>
      <c r="C105" s="26"/>
      <c r="D105" s="14"/>
      <c r="E105" s="48"/>
      <c r="F105" s="54"/>
      <c r="K105" s="64"/>
    </row>
    <row r="106" spans="1:11" s="36" customFormat="1" ht="12.75" x14ac:dyDescent="0.2">
      <c r="A106" s="4"/>
      <c r="B106" s="51"/>
      <c r="C106" s="26"/>
      <c r="D106" s="14"/>
      <c r="E106" s="48"/>
      <c r="F106" s="54"/>
      <c r="K106" s="64"/>
    </row>
    <row r="107" spans="1:11" s="36" customFormat="1" ht="12.75" x14ac:dyDescent="0.2">
      <c r="A107" s="4"/>
      <c r="B107" s="51"/>
      <c r="C107" s="26"/>
      <c r="D107" s="14"/>
      <c r="E107" s="48"/>
      <c r="F107" s="54"/>
      <c r="K107" s="64"/>
    </row>
    <row r="108" spans="1:11" s="36" customFormat="1" ht="12.75" x14ac:dyDescent="0.2">
      <c r="A108" s="4"/>
      <c r="B108" s="51"/>
      <c r="C108" s="26"/>
      <c r="D108" s="14"/>
      <c r="E108" s="48"/>
      <c r="F108" s="54"/>
      <c r="K108" s="64"/>
    </row>
    <row r="109" spans="1:11" s="36" customFormat="1" ht="12.75" x14ac:dyDescent="0.2">
      <c r="A109" s="4"/>
      <c r="B109" s="51"/>
      <c r="C109" s="26"/>
      <c r="D109" s="14"/>
      <c r="E109" s="48"/>
      <c r="F109" s="54"/>
      <c r="K109" s="64"/>
    </row>
    <row r="110" spans="1:11" s="36" customFormat="1" ht="12.75" x14ac:dyDescent="0.2">
      <c r="A110" s="4"/>
      <c r="B110" s="51"/>
      <c r="C110" s="26"/>
      <c r="D110" s="14"/>
      <c r="E110" s="48"/>
      <c r="F110" s="54"/>
      <c r="K110" s="64"/>
    </row>
    <row r="111" spans="1:11" s="36" customFormat="1" ht="12.75" x14ac:dyDescent="0.2">
      <c r="A111" s="4"/>
      <c r="B111" s="51"/>
      <c r="C111" s="26"/>
      <c r="D111" s="14"/>
      <c r="E111" s="48"/>
      <c r="F111" s="54"/>
      <c r="K111" s="64"/>
    </row>
    <row r="112" spans="1:11" s="36" customFormat="1" ht="12.75" x14ac:dyDescent="0.2">
      <c r="A112" s="4"/>
      <c r="B112" s="51"/>
      <c r="C112" s="26"/>
      <c r="D112" s="14"/>
      <c r="E112" s="48"/>
      <c r="F112" s="54"/>
      <c r="K112" s="64"/>
    </row>
    <row r="113" spans="1:11" s="36" customFormat="1" ht="12.75" x14ac:dyDescent="0.2">
      <c r="A113" s="4"/>
      <c r="B113" s="51"/>
      <c r="C113" s="26"/>
      <c r="D113" s="14"/>
      <c r="E113" s="48"/>
      <c r="F113" s="54"/>
      <c r="K113" s="64"/>
    </row>
    <row r="114" spans="1:11" s="36" customFormat="1" ht="12.75" x14ac:dyDescent="0.2">
      <c r="A114" s="4"/>
      <c r="B114" s="51"/>
      <c r="C114" s="26"/>
      <c r="D114" s="14"/>
      <c r="E114" s="48"/>
      <c r="F114" s="54"/>
      <c r="K114" s="64"/>
    </row>
    <row r="115" spans="1:11" s="36" customFormat="1" ht="12.75" x14ac:dyDescent="0.2">
      <c r="A115" s="4"/>
      <c r="B115" s="51"/>
      <c r="C115" s="26"/>
      <c r="D115" s="14"/>
      <c r="E115" s="48"/>
      <c r="F115" s="54"/>
      <c r="K115" s="64"/>
    </row>
    <row r="116" spans="1:11" s="36" customFormat="1" ht="12.75" x14ac:dyDescent="0.2">
      <c r="A116" s="4"/>
      <c r="B116" s="51"/>
      <c r="C116" s="26"/>
      <c r="D116" s="14"/>
      <c r="E116" s="48"/>
      <c r="F116" s="54"/>
      <c r="K116" s="64"/>
    </row>
    <row r="117" spans="1:11" s="36" customFormat="1" ht="12.75" x14ac:dyDescent="0.2">
      <c r="A117" s="4"/>
      <c r="B117" s="51"/>
      <c r="C117" s="26"/>
      <c r="D117" s="14"/>
      <c r="E117" s="48"/>
      <c r="F117" s="54"/>
      <c r="K117" s="64"/>
    </row>
    <row r="118" spans="1:11" s="36" customFormat="1" ht="12.75" x14ac:dyDescent="0.2">
      <c r="A118" s="4"/>
      <c r="B118" s="51"/>
      <c r="C118" s="26"/>
      <c r="D118" s="14"/>
      <c r="E118" s="48"/>
      <c r="F118" s="54"/>
      <c r="K118" s="64"/>
    </row>
    <row r="119" spans="1:11" s="36" customFormat="1" ht="12.75" x14ac:dyDescent="0.2">
      <c r="A119" s="4"/>
      <c r="B119" s="51"/>
      <c r="C119" s="26"/>
      <c r="D119" s="14"/>
      <c r="E119" s="48"/>
      <c r="F119" s="54"/>
      <c r="K119" s="64"/>
    </row>
    <row r="120" spans="1:11" s="36" customFormat="1" ht="12.75" x14ac:dyDescent="0.2">
      <c r="A120" s="4"/>
      <c r="B120" s="51"/>
      <c r="C120" s="26"/>
      <c r="D120" s="14"/>
      <c r="E120" s="48"/>
      <c r="F120" s="54"/>
      <c r="K120" s="64"/>
    </row>
    <row r="121" spans="1:11" s="36" customFormat="1" ht="12.75" x14ac:dyDescent="0.2">
      <c r="A121" s="4"/>
      <c r="B121" s="51"/>
      <c r="C121" s="26"/>
      <c r="D121" s="14"/>
      <c r="E121" s="48"/>
      <c r="F121" s="54"/>
      <c r="K121" s="64"/>
    </row>
    <row r="122" spans="1:11" s="36" customFormat="1" ht="12.75" x14ac:dyDescent="0.2">
      <c r="A122" s="4"/>
      <c r="B122" s="51"/>
      <c r="C122" s="26"/>
      <c r="D122" s="14"/>
      <c r="E122" s="48"/>
      <c r="F122" s="54"/>
      <c r="K122" s="64"/>
    </row>
    <row r="123" spans="1:11" s="36" customFormat="1" ht="12.75" x14ac:dyDescent="0.2">
      <c r="A123" s="4"/>
      <c r="B123" s="51"/>
      <c r="C123" s="26"/>
      <c r="D123" s="14"/>
      <c r="E123" s="48"/>
      <c r="F123" s="54"/>
      <c r="K123" s="64"/>
    </row>
    <row r="124" spans="1:11" s="36" customFormat="1" ht="12.75" x14ac:dyDescent="0.2">
      <c r="A124" s="4"/>
      <c r="B124" s="51"/>
      <c r="C124" s="26"/>
      <c r="D124" s="14"/>
      <c r="E124" s="48"/>
      <c r="F124" s="54"/>
      <c r="K124" s="64"/>
    </row>
    <row r="125" spans="1:11" s="36" customFormat="1" ht="12.75" x14ac:dyDescent="0.2">
      <c r="A125" s="4"/>
      <c r="B125" s="51"/>
      <c r="C125" s="26"/>
      <c r="D125" s="14"/>
      <c r="E125" s="48"/>
      <c r="F125" s="54"/>
      <c r="K125" s="64"/>
    </row>
    <row r="126" spans="1:11" s="36" customFormat="1" ht="12.75" x14ac:dyDescent="0.2">
      <c r="A126" s="4"/>
      <c r="B126" s="51"/>
      <c r="C126" s="26"/>
      <c r="D126" s="14"/>
      <c r="E126" s="48"/>
      <c r="F126" s="54"/>
      <c r="K126" s="64"/>
    </row>
    <row r="127" spans="1:11" s="36" customFormat="1" ht="12.75" x14ac:dyDescent="0.2">
      <c r="A127" s="4"/>
      <c r="B127" s="51"/>
      <c r="C127" s="26"/>
      <c r="D127" s="14"/>
      <c r="E127" s="48"/>
      <c r="F127" s="54"/>
      <c r="K127" s="64"/>
    </row>
    <row r="128" spans="1:11" s="36" customFormat="1" ht="12.75" x14ac:dyDescent="0.2">
      <c r="A128" s="4"/>
      <c r="B128" s="51"/>
      <c r="C128" s="26"/>
      <c r="D128" s="14"/>
      <c r="E128" s="48"/>
      <c r="F128" s="54"/>
      <c r="K128" s="64"/>
    </row>
    <row r="129" spans="1:11" s="36" customFormat="1" ht="12.75" x14ac:dyDescent="0.2">
      <c r="A129" s="4"/>
      <c r="B129" s="51"/>
      <c r="C129" s="26"/>
      <c r="D129" s="14"/>
      <c r="E129" s="48"/>
      <c r="F129" s="54"/>
      <c r="K129" s="64"/>
    </row>
    <row r="130" spans="1:11" s="36" customFormat="1" ht="12.75" x14ac:dyDescent="0.2">
      <c r="A130" s="4"/>
      <c r="B130" s="51"/>
      <c r="C130" s="26"/>
      <c r="D130" s="14"/>
      <c r="E130" s="48"/>
      <c r="F130" s="54"/>
      <c r="K130" s="64"/>
    </row>
    <row r="131" spans="1:11" s="36" customFormat="1" ht="12.75" x14ac:dyDescent="0.2">
      <c r="A131" s="4"/>
      <c r="B131" s="51"/>
      <c r="C131" s="26"/>
      <c r="D131" s="14"/>
      <c r="E131" s="48"/>
      <c r="F131" s="54"/>
      <c r="K131" s="64"/>
    </row>
    <row r="132" spans="1:11" s="36" customFormat="1" ht="12.75" x14ac:dyDescent="0.2">
      <c r="A132" s="4"/>
      <c r="B132" s="51"/>
      <c r="C132" s="26"/>
      <c r="D132" s="14"/>
      <c r="E132" s="48"/>
      <c r="F132" s="54"/>
      <c r="K132" s="64"/>
    </row>
    <row r="133" spans="1:11" s="36" customFormat="1" ht="12.75" x14ac:dyDescent="0.2">
      <c r="A133" s="4"/>
      <c r="B133" s="51"/>
      <c r="C133" s="26"/>
      <c r="D133" s="14"/>
      <c r="E133" s="48"/>
      <c r="F133" s="54"/>
      <c r="K133" s="64"/>
    </row>
    <row r="134" spans="1:11" s="36" customFormat="1" ht="12.75" x14ac:dyDescent="0.2">
      <c r="A134" s="4"/>
      <c r="B134" s="51"/>
      <c r="C134" s="26"/>
      <c r="D134" s="14"/>
      <c r="E134" s="48"/>
      <c r="F134" s="54"/>
      <c r="K134" s="64"/>
    </row>
    <row r="135" spans="1:11" s="36" customFormat="1" ht="12.75" x14ac:dyDescent="0.2">
      <c r="A135" s="4"/>
      <c r="B135" s="51"/>
      <c r="C135" s="26"/>
      <c r="D135" s="14"/>
      <c r="E135" s="48"/>
      <c r="F135" s="54"/>
      <c r="K135" s="64"/>
    </row>
    <row r="136" spans="1:11" s="36" customFormat="1" ht="12.75" x14ac:dyDescent="0.2">
      <c r="A136" s="4"/>
      <c r="B136" s="51"/>
      <c r="C136" s="26"/>
      <c r="D136" s="14"/>
      <c r="E136" s="48"/>
      <c r="F136" s="54"/>
      <c r="K136" s="64"/>
    </row>
    <row r="137" spans="1:11" s="36" customFormat="1" ht="12.75" x14ac:dyDescent="0.2">
      <c r="A137" s="4"/>
      <c r="B137" s="51"/>
      <c r="C137" s="26"/>
      <c r="D137" s="14"/>
      <c r="E137" s="48"/>
      <c r="F137" s="54"/>
      <c r="K137" s="64"/>
    </row>
    <row r="138" spans="1:11" s="36" customFormat="1" ht="12.75" x14ac:dyDescent="0.2">
      <c r="A138" s="4"/>
      <c r="B138" s="51"/>
      <c r="C138" s="26"/>
      <c r="D138" s="14"/>
      <c r="E138" s="48"/>
      <c r="F138" s="54"/>
      <c r="K138" s="64"/>
    </row>
    <row r="139" spans="1:11" s="36" customFormat="1" ht="12.75" x14ac:dyDescent="0.2">
      <c r="A139" s="4"/>
      <c r="B139" s="51"/>
      <c r="C139" s="26"/>
      <c r="D139" s="14"/>
      <c r="E139" s="48"/>
      <c r="F139" s="54"/>
      <c r="K139" s="64"/>
    </row>
    <row r="140" spans="1:11" s="36" customFormat="1" ht="12.75" x14ac:dyDescent="0.2">
      <c r="A140" s="4"/>
      <c r="B140" s="51"/>
      <c r="C140" s="26"/>
      <c r="D140" s="14"/>
      <c r="E140" s="48"/>
      <c r="F140" s="54"/>
      <c r="K140" s="64"/>
    </row>
    <row r="141" spans="1:11" s="36" customFormat="1" ht="12.75" x14ac:dyDescent="0.2">
      <c r="A141" s="4"/>
      <c r="B141" s="51"/>
      <c r="C141" s="26"/>
      <c r="D141" s="14"/>
      <c r="E141" s="48"/>
      <c r="F141" s="54"/>
      <c r="K141" s="64"/>
    </row>
    <row r="142" spans="1:11" s="36" customFormat="1" ht="12.75" x14ac:dyDescent="0.2">
      <c r="A142" s="4"/>
      <c r="B142" s="51"/>
      <c r="C142" s="26"/>
      <c r="D142" s="14"/>
      <c r="E142" s="48"/>
      <c r="F142" s="54"/>
      <c r="K142" s="64"/>
    </row>
    <row r="143" spans="1:11" s="36" customFormat="1" ht="12.75" x14ac:dyDescent="0.2">
      <c r="A143" s="4"/>
      <c r="B143" s="51"/>
      <c r="C143" s="26"/>
      <c r="D143" s="14"/>
      <c r="E143" s="48"/>
      <c r="F143" s="54"/>
      <c r="K143" s="64"/>
    </row>
    <row r="144" spans="1:11" s="36" customFormat="1" ht="12.75" x14ac:dyDescent="0.2">
      <c r="A144" s="4"/>
      <c r="B144" s="51"/>
      <c r="C144" s="26"/>
      <c r="D144" s="14"/>
      <c r="E144" s="48"/>
      <c r="F144" s="54"/>
      <c r="K144" s="64"/>
    </row>
    <row r="145" spans="1:11" s="36" customFormat="1" ht="12.75" x14ac:dyDescent="0.2">
      <c r="A145" s="4"/>
      <c r="B145" s="51"/>
      <c r="C145" s="26"/>
      <c r="D145" s="14"/>
      <c r="E145" s="48"/>
      <c r="F145" s="54"/>
      <c r="K145" s="64"/>
    </row>
    <row r="146" spans="1:11" s="36" customFormat="1" ht="12.75" x14ac:dyDescent="0.2">
      <c r="A146" s="4"/>
      <c r="B146" s="51"/>
      <c r="C146" s="26"/>
      <c r="D146" s="14"/>
      <c r="E146" s="48"/>
      <c r="F146" s="54"/>
      <c r="K146" s="64"/>
    </row>
    <row r="147" spans="1:11" s="36" customFormat="1" ht="12.75" x14ac:dyDescent="0.2">
      <c r="A147" s="4"/>
      <c r="B147" s="51"/>
      <c r="C147" s="26"/>
      <c r="D147" s="14"/>
      <c r="E147" s="48"/>
      <c r="F147" s="54"/>
      <c r="K147" s="64"/>
    </row>
    <row r="148" spans="1:11" s="36" customFormat="1" ht="12.75" x14ac:dyDescent="0.2">
      <c r="A148" s="4"/>
      <c r="B148" s="51"/>
      <c r="C148" s="26"/>
      <c r="D148" s="14"/>
      <c r="E148" s="48"/>
      <c r="F148" s="54"/>
      <c r="K148" s="64"/>
    </row>
    <row r="149" spans="1:11" s="36" customFormat="1" ht="12.75" x14ac:dyDescent="0.2">
      <c r="A149" s="4"/>
      <c r="B149" s="51"/>
      <c r="C149" s="26"/>
      <c r="D149" s="14"/>
      <c r="E149" s="48"/>
      <c r="F149" s="54"/>
      <c r="K149" s="64"/>
    </row>
    <row r="150" spans="1:11" s="36" customFormat="1" ht="12.75" x14ac:dyDescent="0.2">
      <c r="A150" s="4"/>
      <c r="B150" s="51"/>
      <c r="C150" s="26"/>
      <c r="D150" s="14"/>
      <c r="E150" s="48"/>
      <c r="F150" s="54"/>
      <c r="K150" s="64"/>
    </row>
    <row r="151" spans="1:11" s="36" customFormat="1" ht="12.75" x14ac:dyDescent="0.2">
      <c r="A151" s="4"/>
      <c r="B151" s="51"/>
      <c r="C151" s="26"/>
      <c r="D151" s="14"/>
      <c r="E151" s="48"/>
      <c r="F151" s="54"/>
      <c r="K151" s="64"/>
    </row>
    <row r="152" spans="1:11" s="36" customFormat="1" ht="12.75" x14ac:dyDescent="0.2">
      <c r="A152" s="4"/>
      <c r="B152" s="51"/>
      <c r="C152" s="26"/>
      <c r="D152" s="14"/>
      <c r="E152" s="48"/>
      <c r="F152" s="54"/>
      <c r="K152" s="64"/>
    </row>
    <row r="153" spans="1:11" s="36" customFormat="1" ht="12.75" x14ac:dyDescent="0.2">
      <c r="A153" s="4"/>
      <c r="B153" s="51"/>
      <c r="C153" s="26"/>
      <c r="D153" s="14"/>
      <c r="E153" s="48"/>
      <c r="F153" s="54"/>
      <c r="K153" s="64"/>
    </row>
    <row r="154" spans="1:11" s="36" customFormat="1" ht="12.75" x14ac:dyDescent="0.2">
      <c r="A154" s="4"/>
      <c r="B154" s="51"/>
      <c r="C154" s="26"/>
      <c r="D154" s="14"/>
      <c r="E154" s="48"/>
      <c r="F154" s="54"/>
      <c r="K154" s="64"/>
    </row>
    <row r="155" spans="1:11" s="36" customFormat="1" ht="12.75" x14ac:dyDescent="0.2">
      <c r="A155" s="4"/>
      <c r="B155" s="51"/>
      <c r="C155" s="26"/>
      <c r="D155" s="14"/>
      <c r="E155" s="48"/>
      <c r="F155" s="54"/>
      <c r="K155" s="64"/>
    </row>
    <row r="156" spans="1:11" s="36" customFormat="1" ht="12.75" x14ac:dyDescent="0.2">
      <c r="A156" s="4"/>
      <c r="B156" s="51"/>
      <c r="C156" s="26"/>
      <c r="D156" s="14"/>
      <c r="E156" s="48"/>
      <c r="F156" s="54"/>
      <c r="K156" s="64"/>
    </row>
    <row r="157" spans="1:11" s="36" customFormat="1" ht="12.75" x14ac:dyDescent="0.2">
      <c r="A157" s="4"/>
      <c r="B157" s="51"/>
      <c r="C157" s="26"/>
      <c r="D157" s="14"/>
      <c r="E157" s="48"/>
      <c r="F157" s="54"/>
      <c r="K157" s="64"/>
    </row>
    <row r="158" spans="1:11" s="36" customFormat="1" ht="12.75" x14ac:dyDescent="0.2">
      <c r="A158" s="4"/>
      <c r="B158" s="51"/>
      <c r="C158" s="26"/>
      <c r="D158" s="14"/>
      <c r="E158" s="48"/>
      <c r="F158" s="54"/>
      <c r="K158" s="64"/>
    </row>
    <row r="159" spans="1:11" s="36" customFormat="1" ht="12.75" x14ac:dyDescent="0.2">
      <c r="A159" s="4"/>
      <c r="B159" s="51"/>
      <c r="C159" s="26"/>
      <c r="D159" s="14"/>
      <c r="E159" s="48"/>
      <c r="F159" s="54"/>
      <c r="K159" s="64"/>
    </row>
    <row r="160" spans="1:11" s="36" customFormat="1" ht="12.75" x14ac:dyDescent="0.2">
      <c r="A160" s="4"/>
      <c r="B160" s="51"/>
      <c r="C160" s="26"/>
      <c r="D160" s="14"/>
      <c r="E160" s="48"/>
      <c r="F160" s="54"/>
      <c r="K160" s="64"/>
    </row>
    <row r="161" spans="1:11" s="36" customFormat="1" ht="12.75" x14ac:dyDescent="0.2">
      <c r="A161" s="4"/>
      <c r="B161" s="51"/>
      <c r="C161" s="26"/>
      <c r="D161" s="14"/>
      <c r="E161" s="48"/>
      <c r="F161" s="54"/>
      <c r="K161" s="64"/>
    </row>
    <row r="162" spans="1:11" s="36" customFormat="1" ht="12.75" x14ac:dyDescent="0.2">
      <c r="A162" s="4"/>
      <c r="B162" s="51"/>
      <c r="C162" s="26"/>
      <c r="D162" s="14"/>
      <c r="E162" s="48"/>
      <c r="F162" s="54"/>
      <c r="K162" s="64"/>
    </row>
    <row r="163" spans="1:11" s="36" customFormat="1" ht="12.75" x14ac:dyDescent="0.2">
      <c r="A163" s="4"/>
      <c r="B163" s="51"/>
      <c r="C163" s="26"/>
      <c r="D163" s="14"/>
      <c r="E163" s="48"/>
      <c r="F163" s="54"/>
      <c r="K163" s="64"/>
    </row>
    <row r="164" spans="1:11" s="36" customFormat="1" ht="12.75" x14ac:dyDescent="0.2">
      <c r="A164" s="4"/>
      <c r="B164" s="51"/>
      <c r="C164" s="26"/>
      <c r="D164" s="14"/>
      <c r="E164" s="48"/>
      <c r="F164" s="54"/>
      <c r="K164" s="64"/>
    </row>
    <row r="165" spans="1:11" s="36" customFormat="1" ht="12.75" x14ac:dyDescent="0.2">
      <c r="A165" s="4"/>
      <c r="B165" s="51"/>
      <c r="C165" s="26"/>
      <c r="D165" s="14"/>
      <c r="E165" s="48"/>
      <c r="F165" s="54"/>
      <c r="K165" s="64"/>
    </row>
    <row r="166" spans="1:11" s="36" customFormat="1" ht="12.75" x14ac:dyDescent="0.2">
      <c r="A166" s="4"/>
      <c r="B166" s="51"/>
      <c r="C166" s="26"/>
      <c r="D166" s="14"/>
      <c r="E166" s="48"/>
      <c r="F166" s="54"/>
      <c r="K166" s="64"/>
    </row>
    <row r="167" spans="1:11" s="36" customFormat="1" ht="12.75" x14ac:dyDescent="0.2">
      <c r="A167" s="4"/>
      <c r="B167" s="51"/>
      <c r="C167" s="26"/>
      <c r="D167" s="14"/>
      <c r="E167" s="48"/>
      <c r="F167" s="54"/>
      <c r="K167" s="64"/>
    </row>
    <row r="168" spans="1:11" s="36" customFormat="1" ht="12.75" x14ac:dyDescent="0.2">
      <c r="A168" s="4"/>
      <c r="B168" s="51"/>
      <c r="C168" s="26"/>
      <c r="D168" s="14"/>
      <c r="E168" s="48"/>
      <c r="F168" s="54"/>
      <c r="K168" s="64"/>
    </row>
    <row r="169" spans="1:11" s="36" customFormat="1" ht="12.75" x14ac:dyDescent="0.2">
      <c r="A169" s="4"/>
      <c r="B169" s="51"/>
      <c r="C169" s="26"/>
      <c r="D169" s="14"/>
      <c r="E169" s="48"/>
      <c r="F169" s="54"/>
      <c r="K169" s="64"/>
    </row>
    <row r="170" spans="1:11" s="36" customFormat="1" ht="12.75" x14ac:dyDescent="0.2">
      <c r="A170" s="4"/>
      <c r="B170" s="51"/>
      <c r="C170" s="26"/>
      <c r="D170" s="14"/>
      <c r="E170" s="48"/>
      <c r="F170" s="54"/>
      <c r="K170" s="64"/>
    </row>
    <row r="171" spans="1:11" s="36" customFormat="1" ht="12.75" x14ac:dyDescent="0.2">
      <c r="A171" s="4"/>
      <c r="B171" s="51"/>
      <c r="C171" s="26"/>
      <c r="D171" s="14"/>
      <c r="E171" s="48"/>
      <c r="F171" s="54"/>
      <c r="K171" s="64"/>
    </row>
    <row r="172" spans="1:11" s="36" customFormat="1" ht="12.75" x14ac:dyDescent="0.2">
      <c r="A172" s="4"/>
      <c r="B172" s="51"/>
      <c r="C172" s="26"/>
      <c r="D172" s="14"/>
      <c r="E172" s="48"/>
      <c r="F172" s="54"/>
      <c r="K172" s="64"/>
    </row>
    <row r="173" spans="1:11" s="36" customFormat="1" ht="12.75" x14ac:dyDescent="0.2">
      <c r="A173" s="4"/>
      <c r="B173" s="51"/>
      <c r="C173" s="26"/>
      <c r="D173" s="14"/>
      <c r="E173" s="48"/>
      <c r="F173" s="54"/>
      <c r="K173" s="64"/>
    </row>
    <row r="174" spans="1:11" s="36" customFormat="1" ht="12.75" x14ac:dyDescent="0.2">
      <c r="A174" s="4"/>
      <c r="B174" s="51"/>
      <c r="C174" s="26"/>
      <c r="D174" s="14"/>
      <c r="E174" s="48"/>
      <c r="F174" s="54"/>
      <c r="K174" s="64"/>
    </row>
    <row r="175" spans="1:11" s="36" customFormat="1" ht="12.75" x14ac:dyDescent="0.2">
      <c r="A175" s="4"/>
      <c r="B175" s="51"/>
      <c r="C175" s="26"/>
      <c r="D175" s="14"/>
      <c r="E175" s="48"/>
      <c r="F175" s="54"/>
      <c r="K175" s="64"/>
    </row>
    <row r="176" spans="1:11" s="36" customFormat="1" ht="12.75" x14ac:dyDescent="0.2">
      <c r="A176" s="4"/>
      <c r="B176" s="51"/>
      <c r="C176" s="26"/>
      <c r="D176" s="14"/>
      <c r="E176" s="48"/>
      <c r="F176" s="54"/>
      <c r="K176" s="64"/>
    </row>
    <row r="177" spans="1:11" s="36" customFormat="1" ht="12.75" x14ac:dyDescent="0.2">
      <c r="A177" s="4"/>
      <c r="B177" s="51"/>
      <c r="C177" s="26"/>
      <c r="D177" s="14"/>
      <c r="E177" s="48"/>
      <c r="F177" s="54"/>
      <c r="K177" s="64"/>
    </row>
    <row r="178" spans="1:11" s="36" customFormat="1" ht="12.75" x14ac:dyDescent="0.2">
      <c r="A178" s="4"/>
      <c r="B178" s="51"/>
      <c r="C178" s="26"/>
      <c r="D178" s="14"/>
      <c r="E178" s="48"/>
      <c r="F178" s="54"/>
      <c r="K178" s="64"/>
    </row>
    <row r="179" spans="1:11" s="36" customFormat="1" ht="12.75" x14ac:dyDescent="0.2">
      <c r="A179" s="4"/>
      <c r="B179" s="51"/>
      <c r="C179" s="26"/>
      <c r="D179" s="14"/>
      <c r="E179" s="48"/>
      <c r="F179" s="54"/>
      <c r="K179" s="64"/>
    </row>
    <row r="180" spans="1:11" s="36" customFormat="1" ht="12.75" x14ac:dyDescent="0.2">
      <c r="A180" s="4"/>
      <c r="B180" s="51"/>
      <c r="C180" s="26"/>
      <c r="D180" s="14"/>
      <c r="E180" s="48"/>
      <c r="F180" s="54"/>
      <c r="K180" s="64"/>
    </row>
    <row r="181" spans="1:11" s="36" customFormat="1" ht="12.75" x14ac:dyDescent="0.2">
      <c r="A181" s="4"/>
      <c r="B181" s="51"/>
      <c r="C181" s="26"/>
      <c r="D181" s="14"/>
      <c r="E181" s="48"/>
      <c r="F181" s="54"/>
      <c r="K181" s="64"/>
    </row>
    <row r="182" spans="1:11" s="36" customFormat="1" ht="12.75" x14ac:dyDescent="0.2">
      <c r="A182" s="4"/>
      <c r="B182" s="51"/>
      <c r="C182" s="26"/>
      <c r="D182" s="14"/>
      <c r="E182" s="48"/>
      <c r="F182" s="54"/>
      <c r="K182" s="64"/>
    </row>
    <row r="183" spans="1:11" s="36" customFormat="1" ht="12.75" x14ac:dyDescent="0.2">
      <c r="A183" s="4"/>
      <c r="B183" s="51"/>
      <c r="C183" s="26"/>
      <c r="D183" s="14"/>
      <c r="E183" s="48"/>
      <c r="F183" s="54"/>
      <c r="K183" s="64"/>
    </row>
    <row r="184" spans="1:11" s="36" customFormat="1" ht="12.75" x14ac:dyDescent="0.2">
      <c r="A184" s="4"/>
      <c r="B184" s="51"/>
      <c r="C184" s="26"/>
      <c r="D184" s="14"/>
      <c r="E184" s="48"/>
      <c r="F184" s="54"/>
      <c r="K184" s="64"/>
    </row>
    <row r="185" spans="1:11" s="36" customFormat="1" ht="12.75" x14ac:dyDescent="0.2">
      <c r="A185" s="4"/>
      <c r="B185" s="51"/>
      <c r="C185" s="26"/>
      <c r="D185" s="14"/>
      <c r="E185" s="48"/>
      <c r="F185" s="54"/>
      <c r="K185" s="64"/>
    </row>
    <row r="186" spans="1:11" s="36" customFormat="1" ht="12.75" x14ac:dyDescent="0.2">
      <c r="A186" s="4"/>
      <c r="B186" s="51"/>
      <c r="C186" s="26"/>
      <c r="D186" s="14"/>
      <c r="E186" s="48"/>
      <c r="F186" s="54"/>
      <c r="K186" s="64"/>
    </row>
    <row r="187" spans="1:11" s="36" customFormat="1" ht="12.75" x14ac:dyDescent="0.2">
      <c r="A187" s="4"/>
      <c r="B187" s="51"/>
      <c r="C187" s="26"/>
      <c r="D187" s="14"/>
      <c r="E187" s="48"/>
      <c r="F187" s="54"/>
      <c r="K187" s="64"/>
    </row>
    <row r="188" spans="1:11" s="36" customFormat="1" ht="12.75" x14ac:dyDescent="0.2">
      <c r="A188" s="4"/>
      <c r="B188" s="51"/>
      <c r="C188" s="26"/>
      <c r="D188" s="14"/>
      <c r="E188" s="48"/>
      <c r="F188" s="54"/>
      <c r="K188" s="64"/>
    </row>
    <row r="189" spans="1:11" s="36" customFormat="1" ht="12.75" x14ac:dyDescent="0.2">
      <c r="A189" s="4"/>
      <c r="B189" s="51"/>
      <c r="C189" s="26"/>
      <c r="D189" s="14"/>
      <c r="E189" s="48"/>
      <c r="F189" s="54"/>
      <c r="K189" s="64"/>
    </row>
    <row r="190" spans="1:11" s="36" customFormat="1" ht="12.75" x14ac:dyDescent="0.2">
      <c r="A190" s="4"/>
      <c r="B190" s="51"/>
      <c r="C190" s="26"/>
      <c r="D190" s="14"/>
      <c r="E190" s="48"/>
      <c r="F190" s="54"/>
      <c r="K190" s="64"/>
    </row>
    <row r="191" spans="1:11" s="36" customFormat="1" ht="12.75" x14ac:dyDescent="0.2">
      <c r="A191" s="4"/>
      <c r="B191" s="51"/>
      <c r="C191" s="26"/>
      <c r="D191" s="14"/>
      <c r="E191" s="48"/>
      <c r="F191" s="54"/>
      <c r="K191" s="64"/>
    </row>
    <row r="192" spans="1:11" s="36" customFormat="1" ht="12.75" x14ac:dyDescent="0.2">
      <c r="A192" s="4"/>
      <c r="B192" s="51"/>
      <c r="C192" s="26"/>
      <c r="D192" s="14"/>
      <c r="E192" s="48"/>
      <c r="F192" s="54"/>
      <c r="K192" s="64"/>
    </row>
    <row r="193" spans="1:11" s="36" customFormat="1" ht="12.75" x14ac:dyDescent="0.2">
      <c r="A193" s="4"/>
      <c r="B193" s="51"/>
      <c r="C193" s="26"/>
      <c r="D193" s="14"/>
      <c r="E193" s="48"/>
      <c r="F193" s="54"/>
      <c r="K193" s="64"/>
    </row>
    <row r="194" spans="1:11" s="36" customFormat="1" ht="12.75" x14ac:dyDescent="0.2">
      <c r="A194" s="4"/>
      <c r="B194" s="51"/>
      <c r="C194" s="26"/>
      <c r="D194" s="14"/>
      <c r="E194" s="48"/>
      <c r="F194" s="54"/>
      <c r="K194" s="64"/>
    </row>
    <row r="195" spans="1:11" s="36" customFormat="1" ht="12.75" x14ac:dyDescent="0.2">
      <c r="A195" s="4"/>
      <c r="B195" s="51"/>
      <c r="C195" s="26"/>
      <c r="D195" s="14"/>
      <c r="E195" s="48"/>
      <c r="F195" s="54"/>
      <c r="K195" s="64"/>
    </row>
    <row r="196" spans="1:11" s="36" customFormat="1" ht="12.75" x14ac:dyDescent="0.2">
      <c r="A196" s="4"/>
      <c r="B196" s="51"/>
      <c r="C196" s="26"/>
      <c r="D196" s="14"/>
      <c r="E196" s="48"/>
      <c r="F196" s="54"/>
      <c r="K196" s="64"/>
    </row>
    <row r="197" spans="1:11" s="36" customFormat="1" ht="12.75" x14ac:dyDescent="0.2">
      <c r="A197" s="4"/>
      <c r="B197" s="51"/>
      <c r="C197" s="26"/>
      <c r="D197" s="14"/>
      <c r="E197" s="48"/>
      <c r="F197" s="54"/>
      <c r="K197" s="64"/>
    </row>
    <row r="198" spans="1:11" s="36" customFormat="1" ht="12.75" x14ac:dyDescent="0.2">
      <c r="A198" s="4"/>
      <c r="B198" s="51"/>
      <c r="C198" s="26"/>
      <c r="D198" s="14"/>
      <c r="E198" s="48"/>
      <c r="F198" s="54"/>
      <c r="K198" s="64"/>
    </row>
    <row r="199" spans="1:11" s="36" customFormat="1" ht="12.75" x14ac:dyDescent="0.2">
      <c r="A199" s="4"/>
      <c r="B199" s="51"/>
      <c r="C199" s="26"/>
      <c r="D199" s="14"/>
      <c r="E199" s="48"/>
      <c r="F199" s="54"/>
      <c r="K199" s="64"/>
    </row>
    <row r="200" spans="1:11" s="36" customFormat="1" ht="12.75" x14ac:dyDescent="0.2">
      <c r="A200" s="4"/>
      <c r="B200" s="51"/>
      <c r="C200" s="26"/>
      <c r="D200" s="14"/>
      <c r="E200" s="48"/>
      <c r="F200" s="54"/>
      <c r="K200" s="64"/>
    </row>
    <row r="201" spans="1:11" s="36" customFormat="1" ht="12.75" x14ac:dyDescent="0.2">
      <c r="A201" s="4"/>
      <c r="B201" s="51"/>
      <c r="C201" s="26"/>
      <c r="D201" s="14"/>
      <c r="E201" s="48"/>
      <c r="F201" s="54"/>
      <c r="K201" s="64"/>
    </row>
    <row r="202" spans="1:11" s="36" customFormat="1" ht="12.75" x14ac:dyDescent="0.2">
      <c r="A202" s="4"/>
      <c r="B202" s="51"/>
      <c r="C202" s="26"/>
      <c r="D202" s="14"/>
      <c r="E202" s="48"/>
      <c r="F202" s="54"/>
      <c r="K202" s="64"/>
    </row>
    <row r="203" spans="1:11" s="36" customFormat="1" ht="12.75" x14ac:dyDescent="0.2">
      <c r="A203" s="4"/>
      <c r="B203" s="51"/>
      <c r="C203" s="26"/>
      <c r="D203" s="14"/>
      <c r="E203" s="48"/>
      <c r="F203" s="54"/>
      <c r="K203" s="64"/>
    </row>
    <row r="204" spans="1:11" s="36" customFormat="1" ht="12.75" x14ac:dyDescent="0.2">
      <c r="A204" s="4"/>
      <c r="B204" s="51"/>
      <c r="C204" s="26"/>
      <c r="D204" s="14"/>
      <c r="E204" s="48"/>
      <c r="F204" s="54"/>
      <c r="K204" s="64"/>
    </row>
    <row r="205" spans="1:11" s="36" customFormat="1" ht="12.75" x14ac:dyDescent="0.2">
      <c r="A205" s="4"/>
      <c r="B205" s="51"/>
      <c r="C205" s="26"/>
      <c r="D205" s="14"/>
      <c r="E205" s="48"/>
      <c r="F205" s="54"/>
      <c r="K205" s="64"/>
    </row>
    <row r="206" spans="1:11" s="36" customFormat="1" ht="12.75" x14ac:dyDescent="0.2">
      <c r="A206" s="4"/>
      <c r="B206" s="51"/>
      <c r="C206" s="26"/>
      <c r="D206" s="14"/>
      <c r="E206" s="48"/>
      <c r="F206" s="54"/>
      <c r="K206" s="64"/>
    </row>
    <row r="207" spans="1:11" s="36" customFormat="1" ht="12.75" x14ac:dyDescent="0.2">
      <c r="A207" s="4"/>
      <c r="B207" s="51"/>
      <c r="C207" s="26"/>
      <c r="D207" s="14"/>
      <c r="E207" s="48"/>
      <c r="F207" s="54"/>
      <c r="K207" s="64"/>
    </row>
    <row r="208" spans="1:11" s="36" customFormat="1" ht="12.75" x14ac:dyDescent="0.2">
      <c r="A208" s="4"/>
      <c r="B208" s="51"/>
      <c r="C208" s="26"/>
      <c r="D208" s="14"/>
      <c r="E208" s="48"/>
      <c r="F208" s="54"/>
      <c r="K208" s="64"/>
    </row>
    <row r="209" spans="1:11" s="36" customFormat="1" ht="12.75" x14ac:dyDescent="0.2">
      <c r="A209" s="4"/>
      <c r="B209" s="51"/>
      <c r="C209" s="26"/>
      <c r="D209" s="14"/>
      <c r="E209" s="48"/>
      <c r="F209" s="54"/>
      <c r="K209" s="64"/>
    </row>
    <row r="210" spans="1:11" s="36" customFormat="1" ht="12.75" x14ac:dyDescent="0.2">
      <c r="A210" s="4"/>
      <c r="B210" s="51"/>
      <c r="C210" s="26"/>
      <c r="D210" s="14"/>
      <c r="E210" s="48"/>
      <c r="F210" s="54"/>
      <c r="K210" s="64"/>
    </row>
    <row r="211" spans="1:11" s="36" customFormat="1" ht="12.75" x14ac:dyDescent="0.2">
      <c r="A211" s="4"/>
      <c r="B211" s="51"/>
      <c r="C211" s="26"/>
      <c r="D211" s="14"/>
      <c r="E211" s="48"/>
      <c r="F211" s="54"/>
      <c r="K211" s="64"/>
    </row>
    <row r="212" spans="1:11" s="36" customFormat="1" ht="12.75" x14ac:dyDescent="0.2">
      <c r="A212" s="4"/>
      <c r="B212" s="51"/>
      <c r="C212" s="26"/>
      <c r="D212" s="14"/>
      <c r="E212" s="48"/>
      <c r="F212" s="54"/>
      <c r="K212" s="64"/>
    </row>
    <row r="213" spans="1:11" s="36" customFormat="1" ht="12.75" x14ac:dyDescent="0.2">
      <c r="A213" s="4"/>
      <c r="B213" s="51"/>
      <c r="C213" s="26"/>
      <c r="D213" s="14"/>
      <c r="E213" s="48"/>
      <c r="F213" s="54"/>
      <c r="K213" s="64"/>
    </row>
    <row r="214" spans="1:11" s="36" customFormat="1" ht="12.75" x14ac:dyDescent="0.2">
      <c r="A214" s="4"/>
      <c r="B214" s="51"/>
      <c r="C214" s="26"/>
      <c r="D214" s="14"/>
      <c r="E214" s="48"/>
      <c r="F214" s="54"/>
      <c r="K214" s="64"/>
    </row>
    <row r="215" spans="1:11" s="36" customFormat="1" ht="12.75" x14ac:dyDescent="0.2">
      <c r="A215" s="4"/>
      <c r="B215" s="51"/>
      <c r="C215" s="26"/>
      <c r="D215" s="14"/>
      <c r="E215" s="48"/>
      <c r="F215" s="54"/>
      <c r="K215" s="64"/>
    </row>
    <row r="216" spans="1:11" s="36" customFormat="1" ht="12.75" x14ac:dyDescent="0.2">
      <c r="A216" s="4"/>
      <c r="B216" s="51"/>
      <c r="C216" s="26"/>
      <c r="D216" s="14"/>
      <c r="E216" s="48"/>
      <c r="F216" s="54"/>
      <c r="K216" s="64"/>
    </row>
    <row r="217" spans="1:11" s="36" customFormat="1" ht="12.75" x14ac:dyDescent="0.2">
      <c r="A217" s="4"/>
      <c r="B217" s="51"/>
      <c r="C217" s="26"/>
      <c r="D217" s="14"/>
      <c r="E217" s="48"/>
      <c r="F217" s="54"/>
      <c r="K217" s="64"/>
    </row>
    <row r="218" spans="1:11" s="36" customFormat="1" ht="12.75" x14ac:dyDescent="0.2">
      <c r="A218" s="4"/>
      <c r="B218" s="51"/>
      <c r="C218" s="26"/>
      <c r="D218" s="14"/>
      <c r="E218" s="48"/>
      <c r="F218" s="54"/>
      <c r="K218" s="64"/>
    </row>
    <row r="219" spans="1:11" s="36" customFormat="1" ht="12.75" x14ac:dyDescent="0.2">
      <c r="A219" s="4"/>
      <c r="B219" s="51"/>
      <c r="C219" s="26"/>
      <c r="D219" s="14"/>
      <c r="E219" s="48"/>
      <c r="F219" s="54"/>
      <c r="K219" s="64"/>
    </row>
    <row r="220" spans="1:11" s="36" customFormat="1" ht="12.75" x14ac:dyDescent="0.2">
      <c r="A220" s="4"/>
      <c r="B220" s="51"/>
      <c r="C220" s="26"/>
      <c r="D220" s="14"/>
      <c r="E220" s="48"/>
      <c r="F220" s="54"/>
      <c r="K220" s="64"/>
    </row>
    <row r="221" spans="1:11" s="36" customFormat="1" ht="12.75" x14ac:dyDescent="0.2">
      <c r="A221" s="4"/>
      <c r="B221" s="51"/>
      <c r="C221" s="26"/>
      <c r="D221" s="14"/>
      <c r="E221" s="48"/>
      <c r="F221" s="54"/>
      <c r="K221" s="64"/>
    </row>
    <row r="222" spans="1:11" s="36" customFormat="1" ht="12.75" x14ac:dyDescent="0.2">
      <c r="A222" s="4"/>
      <c r="B222" s="51"/>
      <c r="C222" s="26"/>
      <c r="D222" s="14"/>
      <c r="E222" s="48"/>
      <c r="F222" s="54"/>
      <c r="K222" s="64"/>
    </row>
    <row r="223" spans="1:11" s="36" customFormat="1" ht="12.75" x14ac:dyDescent="0.2">
      <c r="A223" s="4"/>
      <c r="B223" s="51"/>
      <c r="C223" s="26"/>
      <c r="D223" s="14"/>
      <c r="E223" s="48"/>
      <c r="F223" s="54"/>
      <c r="K223" s="64"/>
    </row>
    <row r="224" spans="1:11" s="36" customFormat="1" ht="12.75" x14ac:dyDescent="0.2">
      <c r="A224" s="4"/>
      <c r="B224" s="51"/>
      <c r="C224" s="26"/>
      <c r="D224" s="14"/>
      <c r="E224" s="48"/>
      <c r="F224" s="54"/>
      <c r="K224" s="64"/>
    </row>
    <row r="225" spans="1:11" s="36" customFormat="1" ht="12.75" x14ac:dyDescent="0.2">
      <c r="A225" s="4"/>
      <c r="B225" s="51"/>
      <c r="C225" s="26"/>
      <c r="D225" s="14"/>
      <c r="E225" s="48"/>
      <c r="F225" s="54"/>
      <c r="K225" s="64"/>
    </row>
    <row r="226" spans="1:11" s="36" customFormat="1" ht="12.75" x14ac:dyDescent="0.2">
      <c r="A226" s="4"/>
      <c r="B226" s="51"/>
      <c r="C226" s="26"/>
      <c r="D226" s="14"/>
      <c r="E226" s="48"/>
      <c r="F226" s="54"/>
      <c r="K226" s="64"/>
    </row>
    <row r="227" spans="1:11" s="36" customFormat="1" ht="12.75" x14ac:dyDescent="0.2">
      <c r="A227" s="4"/>
      <c r="B227" s="51"/>
      <c r="C227" s="26"/>
      <c r="D227" s="14"/>
      <c r="E227" s="48"/>
      <c r="F227" s="54"/>
      <c r="K227" s="64"/>
    </row>
    <row r="228" spans="1:11" s="36" customFormat="1" ht="12.75" x14ac:dyDescent="0.2">
      <c r="A228" s="4"/>
      <c r="B228" s="51"/>
      <c r="C228" s="26"/>
      <c r="D228" s="14"/>
      <c r="E228" s="48"/>
      <c r="F228" s="54"/>
      <c r="K228" s="64"/>
    </row>
    <row r="229" spans="1:11" s="36" customFormat="1" ht="12.75" x14ac:dyDescent="0.2">
      <c r="A229" s="4"/>
      <c r="B229" s="51"/>
      <c r="C229" s="26"/>
      <c r="D229" s="14"/>
      <c r="E229" s="48"/>
      <c r="F229" s="54"/>
      <c r="K229" s="64"/>
    </row>
    <row r="230" spans="1:11" s="36" customFormat="1" ht="12.75" x14ac:dyDescent="0.2">
      <c r="A230" s="4"/>
      <c r="B230" s="51"/>
      <c r="C230" s="26"/>
      <c r="D230" s="14"/>
      <c r="E230" s="48"/>
      <c r="F230" s="54"/>
      <c r="K230" s="64"/>
    </row>
    <row r="231" spans="1:11" s="36" customFormat="1" ht="12.75" x14ac:dyDescent="0.2">
      <c r="A231" s="4"/>
      <c r="B231" s="51"/>
      <c r="C231" s="26"/>
      <c r="D231" s="14"/>
      <c r="E231" s="48"/>
      <c r="F231" s="54"/>
      <c r="K231" s="64"/>
    </row>
    <row r="232" spans="1:11" s="36" customFormat="1" ht="12.75" x14ac:dyDescent="0.2">
      <c r="A232" s="4"/>
      <c r="B232" s="51"/>
      <c r="C232" s="26"/>
      <c r="D232" s="14"/>
      <c r="E232" s="48"/>
      <c r="F232" s="54"/>
      <c r="K232" s="64"/>
    </row>
    <row r="233" spans="1:11" s="36" customFormat="1" ht="12.75" x14ac:dyDescent="0.2">
      <c r="A233" s="4"/>
      <c r="B233" s="51"/>
      <c r="C233" s="26"/>
      <c r="D233" s="14"/>
      <c r="E233" s="48"/>
      <c r="F233" s="54"/>
      <c r="K233" s="64"/>
    </row>
    <row r="234" spans="1:11" s="36" customFormat="1" ht="12.75" x14ac:dyDescent="0.2">
      <c r="A234" s="4"/>
      <c r="B234" s="51"/>
      <c r="C234" s="26"/>
      <c r="D234" s="14"/>
      <c r="E234" s="48"/>
      <c r="F234" s="54"/>
      <c r="K234" s="64"/>
    </row>
    <row r="235" spans="1:11" s="36" customFormat="1" ht="12.75" x14ac:dyDescent="0.2">
      <c r="A235" s="4"/>
      <c r="B235" s="51"/>
      <c r="C235" s="26"/>
      <c r="D235" s="14"/>
      <c r="E235" s="48"/>
      <c r="F235" s="54"/>
      <c r="K235" s="64"/>
    </row>
    <row r="236" spans="1:11" s="36" customFormat="1" ht="12.75" x14ac:dyDescent="0.2">
      <c r="A236" s="4"/>
      <c r="B236" s="51"/>
      <c r="C236" s="26"/>
      <c r="D236" s="14"/>
      <c r="E236" s="48"/>
      <c r="F236" s="54"/>
      <c r="K236" s="64"/>
    </row>
    <row r="237" spans="1:11" s="36" customFormat="1" ht="12.75" x14ac:dyDescent="0.2">
      <c r="A237" s="4"/>
      <c r="B237" s="51"/>
      <c r="C237" s="26"/>
      <c r="D237" s="14"/>
      <c r="E237" s="48"/>
      <c r="F237" s="54"/>
      <c r="K237" s="64"/>
    </row>
    <row r="238" spans="1:11" s="36" customFormat="1" ht="12.75" x14ac:dyDescent="0.2">
      <c r="A238" s="4"/>
      <c r="B238" s="51"/>
      <c r="C238" s="26"/>
      <c r="D238" s="14"/>
      <c r="E238" s="48"/>
      <c r="F238" s="54"/>
      <c r="K238" s="64"/>
    </row>
    <row r="239" spans="1:11" s="36" customFormat="1" ht="12.75" x14ac:dyDescent="0.2">
      <c r="A239" s="4"/>
      <c r="B239" s="51"/>
      <c r="C239" s="26"/>
      <c r="D239" s="14"/>
      <c r="E239" s="48"/>
      <c r="F239" s="54"/>
      <c r="K239" s="64"/>
    </row>
    <row r="240" spans="1:11" s="36" customFormat="1" ht="12.75" x14ac:dyDescent="0.2">
      <c r="A240" s="4"/>
      <c r="B240" s="51"/>
      <c r="C240" s="26"/>
      <c r="D240" s="14"/>
      <c r="E240" s="48"/>
      <c r="F240" s="54"/>
      <c r="K240" s="64"/>
    </row>
    <row r="241" spans="1:11" s="36" customFormat="1" ht="12.75" x14ac:dyDescent="0.2">
      <c r="A241" s="4"/>
      <c r="B241" s="51"/>
      <c r="C241" s="26"/>
      <c r="D241" s="14"/>
      <c r="E241" s="48"/>
      <c r="F241" s="54"/>
      <c r="K241" s="64"/>
    </row>
    <row r="242" spans="1:11" s="36" customFormat="1" ht="12.75" x14ac:dyDescent="0.2">
      <c r="A242" s="4"/>
      <c r="B242" s="51"/>
      <c r="C242" s="26"/>
      <c r="D242" s="14"/>
      <c r="E242" s="48"/>
      <c r="F242" s="54"/>
      <c r="K242" s="64"/>
    </row>
  </sheetData>
  <mergeCells count="4">
    <mergeCell ref="A1:F1"/>
    <mergeCell ref="A4:A5"/>
    <mergeCell ref="B4:C4"/>
    <mergeCell ref="E4:F4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761A-20A2-4DE1-9A42-B024DD37A318}">
  <sheetPr>
    <pageSetUpPr fitToPage="1"/>
  </sheetPr>
  <dimension ref="A1:I212"/>
  <sheetViews>
    <sheetView topLeftCell="A16" zoomScale="150" zoomScaleNormal="150" workbookViewId="0">
      <selection activeCell="D6" sqref="D6"/>
    </sheetView>
  </sheetViews>
  <sheetFormatPr defaultRowHeight="15" x14ac:dyDescent="0.25"/>
  <cols>
    <col min="1" max="1" width="6.7109375" style="1" customWidth="1"/>
    <col min="2" max="2" width="45.7109375" customWidth="1"/>
    <col min="3" max="3" width="10.7109375" style="2" customWidth="1"/>
    <col min="4" max="5" width="10.7109375" style="17" customWidth="1"/>
    <col min="6" max="6" width="10.7109375" style="35" customWidth="1"/>
    <col min="7" max="7" width="10.7109375" style="36" customWidth="1"/>
  </cols>
  <sheetData>
    <row r="1" spans="1:9" x14ac:dyDescent="0.25">
      <c r="B1" s="6" t="s">
        <v>138</v>
      </c>
      <c r="G1" s="70" t="s">
        <v>143</v>
      </c>
    </row>
    <row r="3" spans="1:9" ht="14.65" customHeight="1" x14ac:dyDescent="0.25">
      <c r="A3" s="3"/>
      <c r="B3" s="4"/>
      <c r="C3" s="125" t="s">
        <v>192</v>
      </c>
      <c r="D3" s="126" t="s">
        <v>194</v>
      </c>
      <c r="E3" s="20"/>
      <c r="F3" s="124" t="s">
        <v>28</v>
      </c>
      <c r="G3" s="124" t="s">
        <v>29</v>
      </c>
    </row>
    <row r="4" spans="1:9" x14ac:dyDescent="0.25">
      <c r="A4" s="5">
        <v>101</v>
      </c>
      <c r="B4" s="6" t="s">
        <v>1</v>
      </c>
      <c r="C4" s="125"/>
      <c r="D4" s="126"/>
      <c r="E4" s="20"/>
      <c r="F4" s="124"/>
      <c r="G4" s="124"/>
    </row>
    <row r="5" spans="1:9" x14ac:dyDescent="0.25">
      <c r="A5" s="3">
        <v>3000</v>
      </c>
      <c r="B5" s="4" t="s">
        <v>26</v>
      </c>
      <c r="C5" s="7">
        <v>331861</v>
      </c>
      <c r="D5" s="18">
        <v>0</v>
      </c>
      <c r="E5" s="18"/>
      <c r="F5" s="29">
        <f>SUM(D5-C5)</f>
        <v>-331861</v>
      </c>
      <c r="G5" s="64">
        <f>SUM(D5-C5)/C5</f>
        <v>-1</v>
      </c>
      <c r="I5">
        <v>344472</v>
      </c>
    </row>
    <row r="6" spans="1:9" x14ac:dyDescent="0.25">
      <c r="A6" s="3">
        <v>3150</v>
      </c>
      <c r="B6" s="4" t="s">
        <v>179</v>
      </c>
      <c r="C6" s="23">
        <v>17516</v>
      </c>
      <c r="D6" s="18">
        <v>17752</v>
      </c>
      <c r="E6" s="18"/>
      <c r="F6" s="29">
        <f>SUM(D6-C6)</f>
        <v>236</v>
      </c>
      <c r="G6" s="37">
        <f>SUM(D6-C6)/C6</f>
        <v>1.3473395752454898E-2</v>
      </c>
    </row>
    <row r="7" spans="1:9" x14ac:dyDescent="0.25">
      <c r="A7" s="3">
        <v>3300</v>
      </c>
      <c r="B7" s="4" t="s">
        <v>3</v>
      </c>
      <c r="C7" s="23">
        <v>1600</v>
      </c>
      <c r="D7" s="18">
        <v>100</v>
      </c>
      <c r="E7" s="18"/>
      <c r="F7" s="29">
        <f t="shared" ref="F7:F9" si="0">SUM(D7-C7)</f>
        <v>-1500</v>
      </c>
      <c r="G7" s="37">
        <f t="shared" ref="G7:G9" si="1">SUM(D7-C7)/C7</f>
        <v>-0.9375</v>
      </c>
    </row>
    <row r="8" spans="1:9" x14ac:dyDescent="0.25">
      <c r="A8" s="3">
        <v>3400</v>
      </c>
      <c r="B8" s="4" t="s">
        <v>2</v>
      </c>
      <c r="C8" s="23">
        <v>0</v>
      </c>
      <c r="D8" s="18">
        <v>0</v>
      </c>
      <c r="E8" s="18"/>
      <c r="F8" s="29">
        <f t="shared" si="0"/>
        <v>0</v>
      </c>
      <c r="G8" s="37" t="e">
        <f t="shared" si="1"/>
        <v>#DIV/0!</v>
      </c>
    </row>
    <row r="9" spans="1:9" x14ac:dyDescent="0.25">
      <c r="A9" s="3"/>
      <c r="B9" s="8" t="s">
        <v>21</v>
      </c>
      <c r="C9" s="12">
        <f>SUM(C5:C8)</f>
        <v>350977</v>
      </c>
      <c r="D9" s="13">
        <f>SUM(D5:D8)</f>
        <v>17852</v>
      </c>
      <c r="E9" s="13"/>
      <c r="F9" s="30">
        <f t="shared" si="0"/>
        <v>-333125</v>
      </c>
      <c r="G9" s="38">
        <f t="shared" si="1"/>
        <v>-0.94913626818851382</v>
      </c>
    </row>
    <row r="10" spans="1:9" x14ac:dyDescent="0.25">
      <c r="A10" s="3"/>
      <c r="B10" s="8"/>
      <c r="C10" s="12"/>
      <c r="D10" s="13"/>
      <c r="E10" s="13"/>
      <c r="F10" s="30"/>
    </row>
    <row r="11" spans="1:9" x14ac:dyDescent="0.25">
      <c r="A11" s="3" t="s">
        <v>170</v>
      </c>
      <c r="B11" s="4" t="s">
        <v>173</v>
      </c>
      <c r="C11" s="23">
        <v>0</v>
      </c>
      <c r="D11" s="18">
        <v>0</v>
      </c>
      <c r="E11" s="13"/>
      <c r="F11" s="29">
        <f>SUM(D11-C11)</f>
        <v>0</v>
      </c>
      <c r="G11" s="36" t="e">
        <f>SUM(D11-C11)/C11</f>
        <v>#DIV/0!</v>
      </c>
    </row>
    <row r="12" spans="1:9" x14ac:dyDescent="0.25">
      <c r="A12" s="3">
        <v>5100</v>
      </c>
      <c r="B12" s="4" t="s">
        <v>18</v>
      </c>
      <c r="C12" s="23">
        <v>158600</v>
      </c>
      <c r="D12" s="18">
        <v>159392</v>
      </c>
      <c r="E12" s="18"/>
      <c r="F12" s="29">
        <f t="shared" ref="F12:F34" si="2">SUM(D12-C12)</f>
        <v>792</v>
      </c>
      <c r="G12" s="37">
        <f t="shared" ref="G12:G32" si="3">SUM(D12-C12)/C12</f>
        <v>4.9936948297604035E-3</v>
      </c>
    </row>
    <row r="13" spans="1:9" x14ac:dyDescent="0.25">
      <c r="A13" s="3">
        <v>5110</v>
      </c>
      <c r="B13" s="4" t="s">
        <v>17</v>
      </c>
      <c r="C13" s="23">
        <v>20040</v>
      </c>
      <c r="D13" s="18">
        <v>20159</v>
      </c>
      <c r="E13" s="18"/>
      <c r="F13" s="29">
        <f t="shared" si="2"/>
        <v>119</v>
      </c>
      <c r="G13" s="37">
        <f t="shared" si="3"/>
        <v>5.9381237524950099E-3</v>
      </c>
    </row>
    <row r="14" spans="1:9" x14ac:dyDescent="0.25">
      <c r="A14" s="3">
        <v>5120</v>
      </c>
      <c r="B14" s="4" t="s">
        <v>16</v>
      </c>
      <c r="C14" s="23">
        <v>28866</v>
      </c>
      <c r="D14" s="18">
        <v>23909</v>
      </c>
      <c r="E14" s="18"/>
      <c r="F14" s="29">
        <f t="shared" si="2"/>
        <v>-4957</v>
      </c>
      <c r="G14" s="37">
        <f t="shared" si="3"/>
        <v>-0.17172452019677129</v>
      </c>
    </row>
    <row r="15" spans="1:9" x14ac:dyDescent="0.25">
      <c r="A15" s="3">
        <v>5130</v>
      </c>
      <c r="B15" s="4" t="s">
        <v>15</v>
      </c>
      <c r="C15" s="23">
        <v>500</v>
      </c>
      <c r="D15" s="18">
        <v>600</v>
      </c>
      <c r="E15" s="18"/>
      <c r="F15" s="29">
        <f t="shared" si="2"/>
        <v>100</v>
      </c>
      <c r="G15" s="37">
        <f t="shared" si="3"/>
        <v>0.2</v>
      </c>
    </row>
    <row r="16" spans="1:9" x14ac:dyDescent="0.25">
      <c r="A16" s="3">
        <v>5140</v>
      </c>
      <c r="B16" s="4" t="s">
        <v>14</v>
      </c>
      <c r="C16" s="23">
        <v>500</v>
      </c>
      <c r="D16" s="18">
        <v>500</v>
      </c>
      <c r="E16" s="18"/>
      <c r="F16" s="29">
        <f t="shared" si="2"/>
        <v>0</v>
      </c>
      <c r="G16" s="37">
        <f t="shared" si="3"/>
        <v>0</v>
      </c>
    </row>
    <row r="17" spans="1:7" x14ac:dyDescent="0.25">
      <c r="A17" s="3">
        <v>5150</v>
      </c>
      <c r="B17" s="4" t="s">
        <v>13</v>
      </c>
      <c r="C17" s="23">
        <v>2000</v>
      </c>
      <c r="D17" s="18">
        <v>2000</v>
      </c>
      <c r="E17" s="18"/>
      <c r="F17" s="29">
        <f t="shared" si="2"/>
        <v>0</v>
      </c>
      <c r="G17" s="37">
        <f t="shared" si="3"/>
        <v>0</v>
      </c>
    </row>
    <row r="18" spans="1:7" x14ac:dyDescent="0.25">
      <c r="A18" s="3">
        <v>5160</v>
      </c>
      <c r="B18" s="4" t="s">
        <v>12</v>
      </c>
      <c r="C18" s="23">
        <v>6800</v>
      </c>
      <c r="D18" s="18">
        <v>5510</v>
      </c>
      <c r="E18" s="18"/>
      <c r="F18" s="29">
        <f t="shared" si="2"/>
        <v>-1290</v>
      </c>
      <c r="G18" s="37">
        <f t="shared" si="3"/>
        <v>-0.18970588235294117</v>
      </c>
    </row>
    <row r="19" spans="1:7" x14ac:dyDescent="0.25">
      <c r="A19" s="3">
        <v>5170</v>
      </c>
      <c r="B19" s="4" t="s">
        <v>11</v>
      </c>
      <c r="C19" s="23">
        <v>500</v>
      </c>
      <c r="D19" s="18">
        <v>500</v>
      </c>
      <c r="E19" s="18"/>
      <c r="F19" s="29">
        <f t="shared" si="2"/>
        <v>0</v>
      </c>
      <c r="G19" s="37">
        <f t="shared" si="3"/>
        <v>0</v>
      </c>
    </row>
    <row r="20" spans="1:7" x14ac:dyDescent="0.25">
      <c r="A20" s="3">
        <v>5180</v>
      </c>
      <c r="B20" s="4" t="s">
        <v>152</v>
      </c>
      <c r="C20" s="23">
        <v>15000</v>
      </c>
      <c r="D20" s="18">
        <v>15000</v>
      </c>
      <c r="E20" s="18"/>
      <c r="F20" s="29">
        <f t="shared" si="2"/>
        <v>0</v>
      </c>
      <c r="G20" s="37">
        <f t="shared" si="3"/>
        <v>0</v>
      </c>
    </row>
    <row r="21" spans="1:7" x14ac:dyDescent="0.25">
      <c r="A21" s="3">
        <v>5200</v>
      </c>
      <c r="B21" s="4" t="s">
        <v>10</v>
      </c>
      <c r="C21" s="23">
        <v>200</v>
      </c>
      <c r="D21" s="18">
        <v>210</v>
      </c>
      <c r="E21" s="18"/>
      <c r="F21" s="29">
        <f t="shared" si="2"/>
        <v>10</v>
      </c>
      <c r="G21" s="37">
        <f t="shared" si="3"/>
        <v>0.05</v>
      </c>
    </row>
    <row r="22" spans="1:7" x14ac:dyDescent="0.25">
      <c r="A22" s="3">
        <v>5210</v>
      </c>
      <c r="B22" s="4" t="s">
        <v>9</v>
      </c>
      <c r="C22" s="23">
        <v>7300</v>
      </c>
      <c r="D22" s="18">
        <v>6116</v>
      </c>
      <c r="E22" s="18"/>
      <c r="F22" s="29">
        <f t="shared" si="2"/>
        <v>-1184</v>
      </c>
      <c r="G22" s="37">
        <f t="shared" si="3"/>
        <v>-0.16219178082191782</v>
      </c>
    </row>
    <row r="23" spans="1:7" x14ac:dyDescent="0.25">
      <c r="A23" s="3">
        <v>5220</v>
      </c>
      <c r="B23" s="4" t="s">
        <v>8</v>
      </c>
      <c r="C23" s="23">
        <v>1400</v>
      </c>
      <c r="D23" s="18">
        <v>1800</v>
      </c>
      <c r="E23" s="18"/>
      <c r="F23" s="29">
        <f t="shared" si="2"/>
        <v>400</v>
      </c>
      <c r="G23" s="37">
        <f t="shared" si="3"/>
        <v>0.2857142857142857</v>
      </c>
    </row>
    <row r="24" spans="1:7" x14ac:dyDescent="0.25">
      <c r="A24" s="3">
        <v>5230</v>
      </c>
      <c r="B24" s="4" t="s">
        <v>7</v>
      </c>
      <c r="C24" s="23">
        <v>2500</v>
      </c>
      <c r="D24" s="18">
        <v>2556</v>
      </c>
      <c r="E24" s="18"/>
      <c r="F24" s="29">
        <f t="shared" si="2"/>
        <v>56</v>
      </c>
      <c r="G24" s="37">
        <f t="shared" si="3"/>
        <v>2.24E-2</v>
      </c>
    </row>
    <row r="25" spans="1:7" x14ac:dyDescent="0.25">
      <c r="A25" s="3">
        <v>5330</v>
      </c>
      <c r="B25" s="4" t="s">
        <v>6</v>
      </c>
      <c r="C25" s="23">
        <v>1700</v>
      </c>
      <c r="D25" s="18">
        <v>1765</v>
      </c>
      <c r="E25" s="18"/>
      <c r="F25" s="29">
        <f t="shared" si="2"/>
        <v>65</v>
      </c>
      <c r="G25" s="37">
        <f t="shared" si="3"/>
        <v>3.8235294117647062E-2</v>
      </c>
    </row>
    <row r="26" spans="1:7" x14ac:dyDescent="0.25">
      <c r="A26" s="3">
        <v>5340</v>
      </c>
      <c r="B26" s="4" t="s">
        <v>5</v>
      </c>
      <c r="C26" s="23">
        <v>500</v>
      </c>
      <c r="D26" s="18">
        <v>500</v>
      </c>
      <c r="E26" s="18"/>
      <c r="F26" s="29">
        <f t="shared" si="2"/>
        <v>0</v>
      </c>
      <c r="G26" s="37">
        <f t="shared" si="3"/>
        <v>0</v>
      </c>
    </row>
    <row r="27" spans="1:7" x14ac:dyDescent="0.25">
      <c r="A27" s="3">
        <v>5350</v>
      </c>
      <c r="B27" s="4" t="s">
        <v>188</v>
      </c>
      <c r="C27" s="23">
        <v>2400</v>
      </c>
      <c r="D27" s="18">
        <v>2300</v>
      </c>
      <c r="E27" s="18"/>
      <c r="F27" s="29">
        <f t="shared" si="2"/>
        <v>-100</v>
      </c>
      <c r="G27" s="37">
        <f t="shared" si="3"/>
        <v>-4.1666666666666664E-2</v>
      </c>
    </row>
    <row r="28" spans="1:7" x14ac:dyDescent="0.25">
      <c r="A28" s="3">
        <v>5360</v>
      </c>
      <c r="B28" s="4" t="s">
        <v>189</v>
      </c>
      <c r="C28" s="23">
        <v>5300</v>
      </c>
      <c r="D28" s="18">
        <v>5000</v>
      </c>
      <c r="E28" s="18"/>
      <c r="F28" s="29">
        <f t="shared" si="2"/>
        <v>-300</v>
      </c>
      <c r="G28" s="37">
        <f t="shared" si="3"/>
        <v>-5.6603773584905662E-2</v>
      </c>
    </row>
    <row r="29" spans="1:7" x14ac:dyDescent="0.25">
      <c r="A29" s="3">
        <v>5370</v>
      </c>
      <c r="B29" s="4" t="s">
        <v>163</v>
      </c>
      <c r="C29" s="23">
        <v>1600</v>
      </c>
      <c r="D29" s="18">
        <v>1620</v>
      </c>
      <c r="E29" s="18"/>
      <c r="F29" s="29">
        <f t="shared" si="2"/>
        <v>20</v>
      </c>
      <c r="G29" s="37">
        <f t="shared" si="3"/>
        <v>1.2500000000000001E-2</v>
      </c>
    </row>
    <row r="30" spans="1:7" x14ac:dyDescent="0.25">
      <c r="A30" s="3">
        <v>5710</v>
      </c>
      <c r="B30" s="4" t="s">
        <v>0</v>
      </c>
      <c r="C30" s="23">
        <v>100</v>
      </c>
      <c r="D30" s="18">
        <v>100</v>
      </c>
      <c r="E30" s="18"/>
      <c r="F30" s="29">
        <f t="shared" si="2"/>
        <v>0</v>
      </c>
      <c r="G30" s="37">
        <f t="shared" si="3"/>
        <v>0</v>
      </c>
    </row>
    <row r="31" spans="1:7" x14ac:dyDescent="0.25">
      <c r="A31" s="3">
        <v>5730</v>
      </c>
      <c r="B31" s="4" t="s">
        <v>4</v>
      </c>
      <c r="C31" s="23">
        <v>1600</v>
      </c>
      <c r="D31" s="18">
        <v>100</v>
      </c>
      <c r="E31" s="18"/>
      <c r="F31" s="29">
        <f t="shared" si="2"/>
        <v>-1500</v>
      </c>
      <c r="G31" s="37">
        <f t="shared" si="3"/>
        <v>-0.9375</v>
      </c>
    </row>
    <row r="32" spans="1:7" x14ac:dyDescent="0.25">
      <c r="A32" s="3"/>
      <c r="B32" s="8" t="s">
        <v>19</v>
      </c>
      <c r="C32" s="10">
        <f>SUM(C11:C31)</f>
        <v>257406</v>
      </c>
      <c r="D32" s="15">
        <f>SUM(D11:D31)</f>
        <v>249637</v>
      </c>
      <c r="E32" s="15"/>
      <c r="F32" s="29">
        <f t="shared" si="2"/>
        <v>-7769</v>
      </c>
      <c r="G32" s="38">
        <f t="shared" si="3"/>
        <v>-3.0181891641997468E-2</v>
      </c>
    </row>
    <row r="33" spans="1:7" x14ac:dyDescent="0.25">
      <c r="A33" s="3"/>
      <c r="B33" s="8"/>
      <c r="C33" s="10"/>
      <c r="D33" s="15"/>
      <c r="E33" s="15"/>
      <c r="F33" s="31"/>
    </row>
    <row r="34" spans="1:7" x14ac:dyDescent="0.25">
      <c r="A34" s="3"/>
      <c r="B34" s="8" t="s">
        <v>20</v>
      </c>
      <c r="C34" s="11">
        <f>SUM(C9-C32)</f>
        <v>93571</v>
      </c>
      <c r="D34" s="16">
        <f>SUM(D9-D32)</f>
        <v>-231785</v>
      </c>
      <c r="E34" s="16"/>
      <c r="F34" s="32">
        <f t="shared" si="2"/>
        <v>-325356</v>
      </c>
      <c r="G34" s="39">
        <f>SUM(D34-C34)</f>
        <v>-325356</v>
      </c>
    </row>
    <row r="35" spans="1:7" x14ac:dyDescent="0.25">
      <c r="A35" s="3"/>
      <c r="B35" s="4"/>
      <c r="C35" s="9"/>
      <c r="D35" s="14"/>
      <c r="E35" s="14"/>
      <c r="F35" s="33"/>
    </row>
    <row r="36" spans="1:7" x14ac:dyDescent="0.25">
      <c r="A36" s="3"/>
      <c r="B36" s="8"/>
      <c r="C36" s="10"/>
      <c r="D36" s="15"/>
      <c r="E36" s="15"/>
      <c r="F36" s="31"/>
    </row>
    <row r="37" spans="1:7" ht="15" customHeight="1" x14ac:dyDescent="0.25">
      <c r="A37" s="3"/>
      <c r="B37" s="4"/>
      <c r="C37" s="125" t="s">
        <v>192</v>
      </c>
      <c r="D37" s="126" t="s">
        <v>194</v>
      </c>
      <c r="E37" s="20"/>
      <c r="F37" s="34"/>
      <c r="G37" s="124" t="s">
        <v>27</v>
      </c>
    </row>
    <row r="38" spans="1:7" x14ac:dyDescent="0.25">
      <c r="A38" s="5"/>
      <c r="B38" s="6" t="s">
        <v>22</v>
      </c>
      <c r="C38" s="125"/>
      <c r="D38" s="126"/>
      <c r="E38" s="20"/>
      <c r="F38" s="34"/>
      <c r="G38" s="124"/>
    </row>
    <row r="39" spans="1:7" x14ac:dyDescent="0.25">
      <c r="A39" s="5"/>
      <c r="B39" s="6"/>
      <c r="C39" s="19"/>
      <c r="D39" s="13"/>
      <c r="E39" s="13"/>
      <c r="F39" s="30"/>
    </row>
    <row r="40" spans="1:7" x14ac:dyDescent="0.25">
      <c r="A40" s="3"/>
      <c r="B40" s="8" t="s">
        <v>23</v>
      </c>
      <c r="C40" s="10">
        <f>SUM(C9)</f>
        <v>350977</v>
      </c>
      <c r="D40" s="15">
        <f>SUM(D9)</f>
        <v>17852</v>
      </c>
      <c r="E40" s="15"/>
      <c r="F40" s="30">
        <f>SUM(D40-C40)</f>
        <v>-333125</v>
      </c>
      <c r="G40" s="38">
        <f>SUM(D40-C40)/C40</f>
        <v>-0.94913626818851382</v>
      </c>
    </row>
    <row r="41" spans="1:7" x14ac:dyDescent="0.25">
      <c r="A41" s="3"/>
      <c r="B41" s="4"/>
      <c r="C41" s="9"/>
      <c r="D41" s="14"/>
      <c r="E41" s="14"/>
      <c r="F41" s="33"/>
    </row>
    <row r="42" spans="1:7" x14ac:dyDescent="0.25">
      <c r="A42" s="3"/>
      <c r="B42" s="8" t="s">
        <v>24</v>
      </c>
      <c r="C42" s="10">
        <f>SUM(C32)</f>
        <v>257406</v>
      </c>
      <c r="D42" s="15">
        <f>SUM(D32)</f>
        <v>249637</v>
      </c>
      <c r="E42" s="15"/>
      <c r="F42" s="30">
        <f>SUM(D42-C42)</f>
        <v>-7769</v>
      </c>
      <c r="G42" s="38">
        <f>SUM(D42-C42)/C42</f>
        <v>-3.0181891641997468E-2</v>
      </c>
    </row>
    <row r="43" spans="1:7" x14ac:dyDescent="0.25">
      <c r="A43" s="3"/>
      <c r="B43" s="4"/>
      <c r="C43" s="9"/>
      <c r="D43" s="14"/>
      <c r="E43" s="14"/>
      <c r="F43" s="33"/>
    </row>
    <row r="44" spans="1:7" x14ac:dyDescent="0.25">
      <c r="A44" s="3"/>
      <c r="B44" s="8" t="s">
        <v>25</v>
      </c>
      <c r="C44" s="11">
        <f>SUM(C40-C42)</f>
        <v>93571</v>
      </c>
      <c r="D44" s="16">
        <f>SUM(D40-D42)</f>
        <v>-231785</v>
      </c>
      <c r="E44" s="16"/>
      <c r="F44" s="32">
        <f>SUM(D44-C44)</f>
        <v>-325356</v>
      </c>
      <c r="G44" s="40">
        <f>SUM(D44-C44)/C44</f>
        <v>-3.4771029485631231</v>
      </c>
    </row>
    <row r="45" spans="1:7" x14ac:dyDescent="0.25">
      <c r="A45" s="3"/>
      <c r="B45" s="4"/>
      <c r="C45" s="9"/>
      <c r="D45" s="14"/>
      <c r="E45" s="14"/>
      <c r="F45" s="33"/>
    </row>
    <row r="46" spans="1:7" x14ac:dyDescent="0.25">
      <c r="A46" s="3"/>
      <c r="B46" s="4"/>
      <c r="C46" s="9"/>
      <c r="D46" s="14"/>
      <c r="E46" s="14"/>
      <c r="F46" s="33"/>
    </row>
    <row r="47" spans="1:7" x14ac:dyDescent="0.25">
      <c r="A47" s="3"/>
      <c r="B47" s="4"/>
      <c r="C47" s="9"/>
      <c r="D47" s="14"/>
      <c r="E47" s="14"/>
      <c r="F47" s="33"/>
    </row>
    <row r="48" spans="1:7" x14ac:dyDescent="0.25">
      <c r="A48" s="3"/>
      <c r="B48" s="4"/>
      <c r="C48" s="9"/>
      <c r="D48" s="14"/>
      <c r="E48" s="14"/>
      <c r="F48" s="33"/>
    </row>
    <row r="49" spans="1:8" x14ac:dyDescent="0.25">
      <c r="A49" s="3"/>
      <c r="B49" s="4"/>
      <c r="C49" s="9"/>
      <c r="D49" s="14"/>
      <c r="E49" s="14"/>
      <c r="F49" s="33"/>
    </row>
    <row r="50" spans="1:8" x14ac:dyDescent="0.25">
      <c r="A50" s="3"/>
      <c r="B50" s="4"/>
      <c r="C50" s="9"/>
      <c r="D50" s="14"/>
      <c r="E50" s="14"/>
      <c r="F50" s="33"/>
    </row>
    <row r="51" spans="1:8" x14ac:dyDescent="0.25">
      <c r="A51" s="3"/>
      <c r="B51" s="4"/>
      <c r="C51" s="9"/>
      <c r="D51" s="14"/>
      <c r="E51" s="14"/>
      <c r="F51" s="33"/>
    </row>
    <row r="52" spans="1:8" x14ac:dyDescent="0.25">
      <c r="A52" s="3"/>
      <c r="B52" s="4"/>
      <c r="C52" s="9"/>
      <c r="D52" s="14"/>
      <c r="E52" s="14"/>
      <c r="F52" s="33"/>
    </row>
    <row r="53" spans="1:8" x14ac:dyDescent="0.25">
      <c r="A53" s="3"/>
      <c r="B53" s="4"/>
      <c r="C53" s="9"/>
      <c r="D53" s="14"/>
      <c r="E53" s="14"/>
      <c r="F53" s="33"/>
    </row>
    <row r="54" spans="1:8" x14ac:dyDescent="0.25">
      <c r="A54" s="3"/>
      <c r="B54" s="4"/>
      <c r="C54" s="9"/>
      <c r="D54" s="14"/>
      <c r="E54" s="14"/>
      <c r="F54" s="33"/>
    </row>
    <row r="55" spans="1:8" x14ac:dyDescent="0.25">
      <c r="A55" s="3"/>
      <c r="B55" s="4"/>
      <c r="C55" s="9"/>
      <c r="D55" s="14"/>
      <c r="E55" s="14"/>
      <c r="F55" s="33"/>
    </row>
    <row r="56" spans="1:8" x14ac:dyDescent="0.25">
      <c r="A56" s="3"/>
      <c r="B56" s="4"/>
      <c r="C56" s="9"/>
      <c r="D56" s="14"/>
      <c r="E56" s="14"/>
      <c r="F56" s="33"/>
    </row>
    <row r="57" spans="1:8" x14ac:dyDescent="0.25">
      <c r="A57" s="3"/>
      <c r="B57" s="4"/>
      <c r="C57" s="9"/>
      <c r="D57" s="14"/>
      <c r="E57" s="14"/>
      <c r="F57" s="33"/>
    </row>
    <row r="58" spans="1:8" x14ac:dyDescent="0.25">
      <c r="A58" s="3"/>
      <c r="B58" s="4"/>
      <c r="C58" s="9"/>
      <c r="D58" s="14"/>
      <c r="E58" s="14"/>
      <c r="F58" s="33"/>
    </row>
    <row r="59" spans="1:8" x14ac:dyDescent="0.25">
      <c r="A59" s="3"/>
      <c r="B59" s="4"/>
      <c r="C59" s="9"/>
      <c r="D59" s="14"/>
      <c r="E59" s="14"/>
      <c r="F59" s="33"/>
    </row>
    <row r="60" spans="1:8" x14ac:dyDescent="0.25">
      <c r="A60" s="3"/>
      <c r="B60" s="4"/>
      <c r="C60" s="9"/>
      <c r="D60" s="14"/>
      <c r="E60" s="14"/>
      <c r="F60" s="33"/>
      <c r="H60" s="33"/>
    </row>
    <row r="61" spans="1:8" x14ac:dyDescent="0.25">
      <c r="A61" s="3"/>
      <c r="B61" s="4"/>
      <c r="C61" s="9"/>
      <c r="D61" s="14"/>
      <c r="E61" s="14"/>
      <c r="F61" s="33"/>
    </row>
    <row r="62" spans="1:8" x14ac:dyDescent="0.25">
      <c r="A62" s="3"/>
      <c r="B62" s="4"/>
      <c r="C62" s="9"/>
      <c r="D62" s="14"/>
      <c r="E62" s="14"/>
      <c r="F62" s="33"/>
    </row>
    <row r="63" spans="1:8" x14ac:dyDescent="0.25">
      <c r="A63" s="3"/>
      <c r="B63" s="4"/>
      <c r="C63" s="9"/>
      <c r="D63" s="14"/>
      <c r="E63" s="14"/>
      <c r="F63" s="33"/>
    </row>
    <row r="64" spans="1:8" x14ac:dyDescent="0.25">
      <c r="A64" s="3"/>
      <c r="B64" s="4"/>
      <c r="C64" s="9"/>
      <c r="D64" s="14"/>
      <c r="E64" s="14"/>
      <c r="F64" s="33"/>
    </row>
    <row r="65" spans="1:6" x14ac:dyDescent="0.25">
      <c r="A65" s="3"/>
      <c r="B65" s="4"/>
      <c r="C65" s="9"/>
      <c r="D65" s="14"/>
      <c r="E65" s="14"/>
      <c r="F65" s="33"/>
    </row>
    <row r="66" spans="1:6" x14ac:dyDescent="0.25">
      <c r="A66" s="3"/>
      <c r="B66" s="4"/>
      <c r="C66" s="9"/>
      <c r="D66" s="14"/>
      <c r="E66" s="14"/>
      <c r="F66" s="33"/>
    </row>
    <row r="67" spans="1:6" x14ac:dyDescent="0.25">
      <c r="A67" s="3"/>
      <c r="B67" s="4"/>
      <c r="C67" s="9"/>
      <c r="D67" s="14"/>
      <c r="E67" s="14"/>
      <c r="F67" s="33"/>
    </row>
    <row r="68" spans="1:6" x14ac:dyDescent="0.25">
      <c r="A68" s="3"/>
      <c r="B68" s="4"/>
      <c r="C68" s="9"/>
      <c r="D68" s="14"/>
      <c r="E68" s="14"/>
      <c r="F68" s="33"/>
    </row>
    <row r="69" spans="1:6" x14ac:dyDescent="0.25">
      <c r="A69" s="3"/>
      <c r="B69" s="4"/>
      <c r="C69" s="9"/>
      <c r="D69" s="14"/>
      <c r="E69" s="14"/>
      <c r="F69" s="33"/>
    </row>
    <row r="70" spans="1:6" x14ac:dyDescent="0.25">
      <c r="A70" s="3"/>
      <c r="B70" s="4"/>
      <c r="C70" s="9"/>
      <c r="D70" s="14"/>
      <c r="E70" s="14"/>
      <c r="F70" s="33"/>
    </row>
    <row r="71" spans="1:6" x14ac:dyDescent="0.25">
      <c r="A71" s="3"/>
      <c r="B71" s="4"/>
      <c r="C71" s="9"/>
      <c r="D71" s="14"/>
      <c r="E71" s="14"/>
      <c r="F71" s="33"/>
    </row>
    <row r="72" spans="1:6" x14ac:dyDescent="0.25">
      <c r="A72" s="3"/>
      <c r="B72" s="4"/>
      <c r="C72" s="9"/>
      <c r="D72" s="14"/>
      <c r="E72" s="14"/>
      <c r="F72" s="33"/>
    </row>
    <row r="73" spans="1:6" x14ac:dyDescent="0.25">
      <c r="A73" s="3"/>
      <c r="B73" s="4"/>
      <c r="C73" s="9"/>
      <c r="D73" s="14"/>
      <c r="E73" s="14"/>
      <c r="F73" s="33"/>
    </row>
    <row r="74" spans="1:6" x14ac:dyDescent="0.25">
      <c r="A74" s="3"/>
      <c r="B74" s="4"/>
      <c r="C74" s="9"/>
      <c r="D74" s="14"/>
      <c r="E74" s="14"/>
      <c r="F74" s="33"/>
    </row>
    <row r="75" spans="1:6" x14ac:dyDescent="0.25">
      <c r="A75" s="3"/>
      <c r="B75" s="4"/>
      <c r="C75" s="9"/>
      <c r="D75" s="14"/>
      <c r="E75" s="14"/>
      <c r="F75" s="33"/>
    </row>
    <row r="76" spans="1:6" x14ac:dyDescent="0.25">
      <c r="A76" s="3"/>
      <c r="B76" s="4"/>
      <c r="C76" s="9"/>
      <c r="D76" s="14"/>
      <c r="E76" s="14"/>
      <c r="F76" s="33"/>
    </row>
    <row r="77" spans="1:6" x14ac:dyDescent="0.25">
      <c r="A77" s="3"/>
      <c r="B77" s="4"/>
      <c r="C77" s="9"/>
      <c r="D77" s="14"/>
      <c r="E77" s="14"/>
      <c r="F77" s="33"/>
    </row>
    <row r="78" spans="1:6" x14ac:dyDescent="0.25">
      <c r="A78" s="3"/>
      <c r="B78" s="4"/>
      <c r="C78" s="9"/>
      <c r="D78" s="14"/>
      <c r="E78" s="14"/>
      <c r="F78" s="33"/>
    </row>
    <row r="79" spans="1:6" x14ac:dyDescent="0.25">
      <c r="A79" s="3"/>
      <c r="B79" s="4"/>
      <c r="C79" s="9"/>
      <c r="D79" s="14"/>
      <c r="E79" s="14"/>
      <c r="F79" s="33"/>
    </row>
    <row r="80" spans="1:6" x14ac:dyDescent="0.25">
      <c r="A80" s="3"/>
      <c r="B80" s="4"/>
      <c r="C80" s="9"/>
      <c r="D80" s="14"/>
      <c r="E80" s="14"/>
      <c r="F80" s="33"/>
    </row>
    <row r="81" spans="1:6" x14ac:dyDescent="0.25">
      <c r="A81" s="3"/>
      <c r="B81" s="4"/>
      <c r="C81" s="9"/>
      <c r="D81" s="14"/>
      <c r="E81" s="14"/>
      <c r="F81" s="33"/>
    </row>
    <row r="82" spans="1:6" x14ac:dyDescent="0.25">
      <c r="A82" s="3"/>
      <c r="B82" s="4"/>
      <c r="C82" s="9"/>
      <c r="D82" s="14"/>
      <c r="E82" s="14"/>
      <c r="F82" s="33"/>
    </row>
    <row r="83" spans="1:6" x14ac:dyDescent="0.25">
      <c r="A83" s="3"/>
      <c r="B83" s="4"/>
      <c r="C83" s="9"/>
      <c r="D83" s="14"/>
      <c r="E83" s="14"/>
      <c r="F83" s="33"/>
    </row>
    <row r="84" spans="1:6" x14ac:dyDescent="0.25">
      <c r="A84" s="3"/>
      <c r="B84" s="4"/>
      <c r="C84" s="9"/>
      <c r="D84" s="14"/>
      <c r="E84" s="14"/>
      <c r="F84" s="33"/>
    </row>
    <row r="85" spans="1:6" x14ac:dyDescent="0.25">
      <c r="A85" s="3"/>
      <c r="B85" s="4"/>
      <c r="C85" s="9"/>
      <c r="D85" s="14"/>
      <c r="E85" s="14"/>
      <c r="F85" s="33"/>
    </row>
    <row r="86" spans="1:6" x14ac:dyDescent="0.25">
      <c r="A86" s="3"/>
      <c r="B86" s="4"/>
      <c r="C86" s="9"/>
      <c r="D86" s="14"/>
      <c r="E86" s="14"/>
      <c r="F86" s="33"/>
    </row>
    <row r="87" spans="1:6" x14ac:dyDescent="0.25">
      <c r="A87" s="3"/>
      <c r="B87" s="4"/>
      <c r="C87" s="9"/>
      <c r="D87" s="14"/>
      <c r="E87" s="14"/>
      <c r="F87" s="33"/>
    </row>
    <row r="88" spans="1:6" x14ac:dyDescent="0.25">
      <c r="A88" s="3"/>
      <c r="B88" s="4"/>
      <c r="C88" s="9"/>
      <c r="D88" s="14"/>
      <c r="E88" s="14"/>
      <c r="F88" s="33"/>
    </row>
    <row r="89" spans="1:6" x14ac:dyDescent="0.25">
      <c r="A89" s="3"/>
      <c r="B89" s="4"/>
      <c r="C89" s="9"/>
      <c r="D89" s="14"/>
      <c r="E89" s="14"/>
      <c r="F89" s="33"/>
    </row>
    <row r="90" spans="1:6" x14ac:dyDescent="0.25">
      <c r="A90" s="3"/>
      <c r="B90" s="4"/>
      <c r="C90" s="9"/>
      <c r="D90" s="14"/>
      <c r="E90" s="14"/>
      <c r="F90" s="33"/>
    </row>
    <row r="91" spans="1:6" x14ac:dyDescent="0.25">
      <c r="A91" s="3"/>
      <c r="B91" s="4"/>
      <c r="C91" s="9"/>
      <c r="D91" s="14"/>
      <c r="E91" s="14"/>
      <c r="F91" s="33"/>
    </row>
    <row r="92" spans="1:6" x14ac:dyDescent="0.25">
      <c r="A92" s="3"/>
      <c r="B92" s="4"/>
      <c r="C92" s="9"/>
      <c r="D92" s="14"/>
      <c r="E92" s="14"/>
      <c r="F92" s="33"/>
    </row>
    <row r="93" spans="1:6" x14ac:dyDescent="0.25">
      <c r="A93" s="3"/>
      <c r="B93" s="4"/>
      <c r="C93" s="9"/>
      <c r="D93" s="14"/>
      <c r="E93" s="14"/>
      <c r="F93" s="33"/>
    </row>
    <row r="94" spans="1:6" x14ac:dyDescent="0.25">
      <c r="A94" s="3"/>
      <c r="B94" s="4"/>
      <c r="C94" s="9"/>
      <c r="D94" s="14"/>
      <c r="E94" s="14"/>
      <c r="F94" s="33"/>
    </row>
    <row r="95" spans="1:6" x14ac:dyDescent="0.25">
      <c r="A95" s="3"/>
      <c r="B95" s="4"/>
      <c r="C95" s="9"/>
      <c r="D95" s="14"/>
      <c r="E95" s="14"/>
      <c r="F95" s="33"/>
    </row>
    <row r="96" spans="1:6" x14ac:dyDescent="0.25">
      <c r="A96" s="3"/>
      <c r="B96" s="4"/>
      <c r="C96" s="9"/>
      <c r="D96" s="14"/>
      <c r="E96" s="14"/>
      <c r="F96" s="33"/>
    </row>
    <row r="97" spans="1:6" x14ac:dyDescent="0.25">
      <c r="A97" s="3"/>
      <c r="B97" s="4"/>
      <c r="C97" s="9"/>
      <c r="D97" s="14"/>
      <c r="E97" s="14"/>
      <c r="F97" s="33"/>
    </row>
    <row r="98" spans="1:6" x14ac:dyDescent="0.25">
      <c r="A98" s="3"/>
      <c r="B98" s="4"/>
      <c r="C98" s="9"/>
      <c r="D98" s="14"/>
      <c r="E98" s="14"/>
      <c r="F98" s="33"/>
    </row>
    <row r="99" spans="1:6" x14ac:dyDescent="0.25">
      <c r="A99" s="3"/>
      <c r="B99" s="4"/>
      <c r="C99" s="9"/>
      <c r="D99" s="14"/>
      <c r="E99" s="14"/>
      <c r="F99" s="33"/>
    </row>
    <row r="100" spans="1:6" x14ac:dyDescent="0.25">
      <c r="A100" s="3"/>
      <c r="B100" s="4"/>
      <c r="C100" s="9"/>
      <c r="D100" s="14"/>
      <c r="E100" s="14"/>
      <c r="F100" s="33"/>
    </row>
    <row r="101" spans="1:6" x14ac:dyDescent="0.25">
      <c r="A101" s="3"/>
      <c r="B101" s="4"/>
      <c r="C101" s="9"/>
      <c r="D101" s="14"/>
      <c r="E101" s="14"/>
      <c r="F101" s="33"/>
    </row>
    <row r="102" spans="1:6" x14ac:dyDescent="0.25">
      <c r="A102" s="3"/>
      <c r="B102" s="4"/>
      <c r="C102" s="9"/>
      <c r="D102" s="14"/>
      <c r="E102" s="14"/>
      <c r="F102" s="33"/>
    </row>
    <row r="103" spans="1:6" x14ac:dyDescent="0.25">
      <c r="A103" s="3"/>
      <c r="B103" s="4"/>
      <c r="C103" s="9"/>
      <c r="D103" s="14"/>
      <c r="E103" s="14"/>
      <c r="F103" s="33"/>
    </row>
    <row r="104" spans="1:6" x14ac:dyDescent="0.25">
      <c r="A104" s="3"/>
      <c r="B104" s="4"/>
      <c r="C104" s="9"/>
      <c r="D104" s="14"/>
      <c r="E104" s="14"/>
      <c r="F104" s="33"/>
    </row>
    <row r="105" spans="1:6" x14ac:dyDescent="0.25">
      <c r="A105" s="3"/>
      <c r="B105" s="4"/>
      <c r="C105" s="9"/>
      <c r="D105" s="14"/>
      <c r="E105" s="14"/>
      <c r="F105" s="33"/>
    </row>
    <row r="106" spans="1:6" x14ac:dyDescent="0.25">
      <c r="A106" s="3"/>
      <c r="B106" s="4"/>
      <c r="C106" s="9"/>
      <c r="D106" s="14"/>
      <c r="E106" s="14"/>
      <c r="F106" s="33"/>
    </row>
    <row r="107" spans="1:6" x14ac:dyDescent="0.25">
      <c r="A107" s="3"/>
      <c r="B107" s="4"/>
      <c r="C107" s="9"/>
      <c r="D107" s="14"/>
      <c r="E107" s="14"/>
      <c r="F107" s="33"/>
    </row>
    <row r="108" spans="1:6" x14ac:dyDescent="0.25">
      <c r="A108" s="3"/>
      <c r="B108" s="4"/>
      <c r="C108" s="9"/>
      <c r="D108" s="14"/>
      <c r="E108" s="14"/>
      <c r="F108" s="33"/>
    </row>
    <row r="109" spans="1:6" x14ac:dyDescent="0.25">
      <c r="A109" s="3"/>
      <c r="B109" s="4"/>
      <c r="C109" s="9"/>
      <c r="D109" s="14"/>
      <c r="E109" s="14"/>
      <c r="F109" s="33"/>
    </row>
    <row r="110" spans="1:6" x14ac:dyDescent="0.25">
      <c r="A110" s="3"/>
      <c r="B110" s="4"/>
      <c r="C110" s="9"/>
      <c r="D110" s="14"/>
      <c r="E110" s="14"/>
      <c r="F110" s="33"/>
    </row>
    <row r="111" spans="1:6" x14ac:dyDescent="0.25">
      <c r="A111" s="3"/>
      <c r="B111" s="4"/>
      <c r="C111" s="9"/>
      <c r="D111" s="14"/>
      <c r="E111" s="14"/>
      <c r="F111" s="33"/>
    </row>
    <row r="112" spans="1:6" x14ac:dyDescent="0.25">
      <c r="A112" s="3"/>
      <c r="B112" s="4"/>
      <c r="C112" s="9"/>
      <c r="D112" s="14"/>
      <c r="E112" s="14"/>
      <c r="F112" s="33"/>
    </row>
    <row r="113" spans="1:6" x14ac:dyDescent="0.25">
      <c r="A113" s="3"/>
      <c r="B113" s="4"/>
      <c r="C113" s="9"/>
      <c r="D113" s="14"/>
      <c r="E113" s="14"/>
      <c r="F113" s="33"/>
    </row>
    <row r="114" spans="1:6" x14ac:dyDescent="0.25">
      <c r="A114" s="3"/>
      <c r="B114" s="4"/>
      <c r="C114" s="9"/>
      <c r="D114" s="14"/>
      <c r="E114" s="14"/>
      <c r="F114" s="33"/>
    </row>
    <row r="115" spans="1:6" x14ac:dyDescent="0.25">
      <c r="A115" s="3"/>
      <c r="B115" s="4"/>
      <c r="C115" s="9"/>
      <c r="D115" s="14"/>
      <c r="E115" s="14"/>
      <c r="F115" s="33"/>
    </row>
    <row r="116" spans="1:6" x14ac:dyDescent="0.25">
      <c r="A116" s="3"/>
      <c r="B116" s="4"/>
      <c r="C116" s="9"/>
      <c r="D116" s="14"/>
      <c r="E116" s="14"/>
      <c r="F116" s="33"/>
    </row>
    <row r="117" spans="1:6" x14ac:dyDescent="0.25">
      <c r="A117" s="3"/>
      <c r="B117" s="4"/>
      <c r="C117" s="9"/>
      <c r="D117" s="14"/>
      <c r="E117" s="14"/>
      <c r="F117" s="33"/>
    </row>
    <row r="118" spans="1:6" x14ac:dyDescent="0.25">
      <c r="A118" s="3"/>
      <c r="B118" s="4"/>
      <c r="C118" s="9"/>
      <c r="D118" s="14"/>
      <c r="E118" s="14"/>
      <c r="F118" s="33"/>
    </row>
    <row r="119" spans="1:6" x14ac:dyDescent="0.25">
      <c r="A119" s="3"/>
      <c r="B119" s="4"/>
      <c r="C119" s="9"/>
      <c r="D119" s="14"/>
      <c r="E119" s="14"/>
      <c r="F119" s="33"/>
    </row>
    <row r="120" spans="1:6" x14ac:dyDescent="0.25">
      <c r="A120" s="3"/>
      <c r="B120" s="4"/>
      <c r="C120" s="9"/>
      <c r="D120" s="14"/>
      <c r="E120" s="14"/>
      <c r="F120" s="33"/>
    </row>
    <row r="121" spans="1:6" x14ac:dyDescent="0.25">
      <c r="A121" s="3"/>
      <c r="B121" s="4"/>
      <c r="C121" s="9"/>
      <c r="D121" s="14"/>
      <c r="E121" s="14"/>
      <c r="F121" s="33"/>
    </row>
    <row r="122" spans="1:6" x14ac:dyDescent="0.25">
      <c r="A122" s="3"/>
      <c r="B122" s="4"/>
      <c r="C122" s="9"/>
      <c r="D122" s="14"/>
      <c r="E122" s="14"/>
      <c r="F122" s="33"/>
    </row>
    <row r="123" spans="1:6" x14ac:dyDescent="0.25">
      <c r="A123" s="3"/>
      <c r="B123" s="4"/>
      <c r="C123" s="9"/>
      <c r="D123" s="14"/>
      <c r="E123" s="14"/>
      <c r="F123" s="33"/>
    </row>
    <row r="124" spans="1:6" x14ac:dyDescent="0.25">
      <c r="A124" s="3"/>
      <c r="B124" s="4"/>
      <c r="C124" s="9"/>
      <c r="D124" s="14"/>
      <c r="E124" s="14"/>
      <c r="F124" s="33"/>
    </row>
    <row r="125" spans="1:6" x14ac:dyDescent="0.25">
      <c r="A125" s="3"/>
      <c r="B125" s="4"/>
      <c r="C125" s="9"/>
      <c r="D125" s="14"/>
      <c r="E125" s="14"/>
      <c r="F125" s="33"/>
    </row>
    <row r="126" spans="1:6" x14ac:dyDescent="0.25">
      <c r="A126" s="3"/>
      <c r="B126" s="4"/>
      <c r="C126" s="9"/>
      <c r="D126" s="14"/>
      <c r="E126" s="14"/>
      <c r="F126" s="33"/>
    </row>
    <row r="127" spans="1:6" x14ac:dyDescent="0.25">
      <c r="A127" s="3"/>
      <c r="B127" s="4"/>
      <c r="C127" s="9"/>
      <c r="D127" s="14"/>
      <c r="E127" s="14"/>
      <c r="F127" s="33"/>
    </row>
    <row r="128" spans="1:6" x14ac:dyDescent="0.25">
      <c r="A128" s="3"/>
      <c r="B128" s="4"/>
      <c r="C128" s="9"/>
      <c r="D128" s="14"/>
      <c r="E128" s="14"/>
      <c r="F128" s="33"/>
    </row>
    <row r="129" spans="1:6" x14ac:dyDescent="0.25">
      <c r="A129" s="3"/>
      <c r="B129" s="4"/>
      <c r="C129" s="9"/>
      <c r="D129" s="14"/>
      <c r="E129" s="14"/>
      <c r="F129" s="33"/>
    </row>
    <row r="130" spans="1:6" x14ac:dyDescent="0.25">
      <c r="A130" s="3"/>
      <c r="B130" s="4"/>
      <c r="C130" s="9"/>
      <c r="D130" s="14"/>
      <c r="E130" s="14"/>
      <c r="F130" s="33"/>
    </row>
    <row r="131" spans="1:6" x14ac:dyDescent="0.25">
      <c r="A131" s="3"/>
      <c r="B131" s="4"/>
      <c r="C131" s="9"/>
      <c r="D131" s="14"/>
      <c r="E131" s="14"/>
      <c r="F131" s="33"/>
    </row>
    <row r="132" spans="1:6" x14ac:dyDescent="0.25">
      <c r="A132" s="3"/>
      <c r="B132" s="4"/>
      <c r="C132" s="9"/>
      <c r="D132" s="14"/>
      <c r="E132" s="14"/>
      <c r="F132" s="33"/>
    </row>
    <row r="133" spans="1:6" x14ac:dyDescent="0.25">
      <c r="A133" s="3"/>
      <c r="B133" s="4"/>
      <c r="C133" s="9"/>
      <c r="D133" s="14"/>
      <c r="E133" s="14"/>
      <c r="F133" s="33"/>
    </row>
    <row r="134" spans="1:6" x14ac:dyDescent="0.25">
      <c r="A134" s="3"/>
      <c r="B134" s="4"/>
      <c r="C134" s="9"/>
      <c r="D134" s="14"/>
      <c r="E134" s="14"/>
      <c r="F134" s="33"/>
    </row>
    <row r="135" spans="1:6" x14ac:dyDescent="0.25">
      <c r="A135" s="3"/>
      <c r="B135" s="4"/>
      <c r="C135" s="9"/>
      <c r="D135" s="14"/>
      <c r="E135" s="14"/>
      <c r="F135" s="33"/>
    </row>
    <row r="136" spans="1:6" x14ac:dyDescent="0.25">
      <c r="A136" s="3"/>
      <c r="B136" s="4"/>
      <c r="C136" s="9"/>
      <c r="D136" s="14"/>
      <c r="E136" s="14"/>
      <c r="F136" s="33"/>
    </row>
    <row r="137" spans="1:6" x14ac:dyDescent="0.25">
      <c r="A137" s="3"/>
      <c r="B137" s="4"/>
      <c r="C137" s="9"/>
      <c r="D137" s="14"/>
      <c r="E137" s="14"/>
      <c r="F137" s="33"/>
    </row>
    <row r="138" spans="1:6" x14ac:dyDescent="0.25">
      <c r="A138" s="3"/>
      <c r="B138" s="4"/>
      <c r="C138" s="9"/>
      <c r="D138" s="14"/>
      <c r="E138" s="14"/>
      <c r="F138" s="33"/>
    </row>
    <row r="139" spans="1:6" x14ac:dyDescent="0.25">
      <c r="A139" s="3"/>
      <c r="B139" s="4"/>
      <c r="C139" s="9"/>
      <c r="D139" s="14"/>
      <c r="E139" s="14"/>
      <c r="F139" s="33"/>
    </row>
    <row r="140" spans="1:6" x14ac:dyDescent="0.25">
      <c r="A140" s="3"/>
      <c r="B140" s="4"/>
      <c r="C140" s="9"/>
      <c r="D140" s="14"/>
      <c r="E140" s="14"/>
      <c r="F140" s="33"/>
    </row>
    <row r="141" spans="1:6" x14ac:dyDescent="0.25">
      <c r="A141" s="3"/>
      <c r="B141" s="4"/>
      <c r="C141" s="9"/>
      <c r="D141" s="14"/>
      <c r="E141" s="14"/>
      <c r="F141" s="33"/>
    </row>
    <row r="142" spans="1:6" x14ac:dyDescent="0.25">
      <c r="A142" s="3"/>
      <c r="B142" s="4"/>
      <c r="C142" s="9"/>
      <c r="D142" s="14"/>
      <c r="E142" s="14"/>
      <c r="F142" s="33"/>
    </row>
    <row r="143" spans="1:6" x14ac:dyDescent="0.25">
      <c r="A143" s="3"/>
      <c r="B143" s="4"/>
      <c r="C143" s="9"/>
      <c r="D143" s="14"/>
      <c r="E143" s="14"/>
      <c r="F143" s="33"/>
    </row>
    <row r="144" spans="1:6" x14ac:dyDescent="0.25">
      <c r="A144" s="3"/>
      <c r="B144" s="4"/>
      <c r="C144" s="9"/>
      <c r="D144" s="14"/>
      <c r="E144" s="14"/>
      <c r="F144" s="33"/>
    </row>
    <row r="145" spans="1:6" x14ac:dyDescent="0.25">
      <c r="A145" s="3"/>
      <c r="B145" s="4"/>
      <c r="C145" s="9"/>
      <c r="D145" s="14"/>
      <c r="E145" s="14"/>
      <c r="F145" s="33"/>
    </row>
    <row r="146" spans="1:6" x14ac:dyDescent="0.25">
      <c r="A146" s="3"/>
      <c r="B146" s="4"/>
      <c r="C146" s="9"/>
      <c r="D146" s="14"/>
      <c r="E146" s="14"/>
      <c r="F146" s="33"/>
    </row>
    <row r="147" spans="1:6" x14ac:dyDescent="0.25">
      <c r="A147" s="3"/>
      <c r="B147" s="4"/>
      <c r="C147" s="9"/>
      <c r="D147" s="14"/>
      <c r="E147" s="14"/>
      <c r="F147" s="33"/>
    </row>
    <row r="148" spans="1:6" x14ac:dyDescent="0.25">
      <c r="A148" s="3"/>
      <c r="B148" s="4"/>
      <c r="C148" s="9"/>
      <c r="D148" s="14"/>
      <c r="E148" s="14"/>
      <c r="F148" s="33"/>
    </row>
    <row r="149" spans="1:6" x14ac:dyDescent="0.25">
      <c r="A149" s="3"/>
      <c r="B149" s="4"/>
      <c r="C149" s="9"/>
      <c r="D149" s="14"/>
      <c r="E149" s="14"/>
      <c r="F149" s="33"/>
    </row>
    <row r="150" spans="1:6" x14ac:dyDescent="0.25">
      <c r="A150" s="3"/>
      <c r="B150" s="4"/>
      <c r="C150" s="9"/>
      <c r="D150" s="14"/>
      <c r="E150" s="14"/>
      <c r="F150" s="33"/>
    </row>
    <row r="151" spans="1:6" x14ac:dyDescent="0.25">
      <c r="A151" s="3"/>
      <c r="B151" s="4"/>
      <c r="C151" s="9"/>
      <c r="D151" s="14"/>
      <c r="E151" s="14"/>
      <c r="F151" s="33"/>
    </row>
    <row r="152" spans="1:6" x14ac:dyDescent="0.25">
      <c r="A152" s="3"/>
      <c r="B152" s="4"/>
      <c r="C152" s="9"/>
      <c r="D152" s="14"/>
      <c r="E152" s="14"/>
      <c r="F152" s="33"/>
    </row>
    <row r="153" spans="1:6" x14ac:dyDescent="0.25">
      <c r="A153" s="3"/>
      <c r="B153" s="4"/>
      <c r="C153" s="9"/>
      <c r="D153" s="14"/>
      <c r="E153" s="14"/>
      <c r="F153" s="33"/>
    </row>
    <row r="154" spans="1:6" x14ac:dyDescent="0.25">
      <c r="A154" s="3"/>
      <c r="B154" s="4"/>
      <c r="C154" s="9"/>
      <c r="D154" s="14"/>
      <c r="E154" s="14"/>
      <c r="F154" s="33"/>
    </row>
    <row r="155" spans="1:6" x14ac:dyDescent="0.25">
      <c r="A155" s="3"/>
      <c r="B155" s="4"/>
      <c r="C155" s="9"/>
      <c r="D155" s="14"/>
      <c r="E155" s="14"/>
      <c r="F155" s="33"/>
    </row>
    <row r="156" spans="1:6" x14ac:dyDescent="0.25">
      <c r="A156" s="3"/>
      <c r="B156" s="4"/>
      <c r="C156" s="9"/>
      <c r="D156" s="14"/>
      <c r="E156" s="14"/>
      <c r="F156" s="33"/>
    </row>
    <row r="157" spans="1:6" x14ac:dyDescent="0.25">
      <c r="A157" s="3"/>
      <c r="B157" s="4"/>
      <c r="C157" s="9"/>
      <c r="D157" s="14"/>
      <c r="E157" s="14"/>
      <c r="F157" s="33"/>
    </row>
    <row r="158" spans="1:6" x14ac:dyDescent="0.25">
      <c r="A158" s="3"/>
      <c r="B158" s="4"/>
      <c r="C158" s="9"/>
      <c r="D158" s="14"/>
      <c r="E158" s="14"/>
      <c r="F158" s="33"/>
    </row>
    <row r="159" spans="1:6" x14ac:dyDescent="0.25">
      <c r="A159" s="3"/>
      <c r="B159" s="4"/>
      <c r="C159" s="9"/>
      <c r="D159" s="14"/>
      <c r="E159" s="14"/>
      <c r="F159" s="33"/>
    </row>
    <row r="160" spans="1:6" x14ac:dyDescent="0.25">
      <c r="A160" s="3"/>
      <c r="B160" s="4"/>
      <c r="C160" s="9"/>
      <c r="D160" s="14"/>
      <c r="E160" s="14"/>
      <c r="F160" s="33"/>
    </row>
    <row r="161" spans="1:6" x14ac:dyDescent="0.25">
      <c r="A161" s="3"/>
      <c r="B161" s="4"/>
      <c r="C161" s="9"/>
      <c r="D161" s="14"/>
      <c r="E161" s="14"/>
      <c r="F161" s="33"/>
    </row>
    <row r="162" spans="1:6" x14ac:dyDescent="0.25">
      <c r="A162" s="3"/>
      <c r="B162" s="4"/>
      <c r="C162" s="9"/>
      <c r="D162" s="14"/>
      <c r="E162" s="14"/>
      <c r="F162" s="33"/>
    </row>
    <row r="163" spans="1:6" x14ac:dyDescent="0.25">
      <c r="A163" s="3"/>
      <c r="B163" s="4"/>
      <c r="C163" s="9"/>
      <c r="D163" s="14"/>
      <c r="E163" s="14"/>
      <c r="F163" s="33"/>
    </row>
    <row r="164" spans="1:6" x14ac:dyDescent="0.25">
      <c r="A164" s="3"/>
      <c r="B164" s="4"/>
      <c r="C164" s="9"/>
      <c r="D164" s="14"/>
      <c r="E164" s="14"/>
      <c r="F164" s="33"/>
    </row>
    <row r="165" spans="1:6" x14ac:dyDescent="0.25">
      <c r="A165" s="3"/>
      <c r="B165" s="4"/>
      <c r="C165" s="9"/>
      <c r="D165" s="14"/>
      <c r="E165" s="14"/>
      <c r="F165" s="33"/>
    </row>
    <row r="166" spans="1:6" x14ac:dyDescent="0.25">
      <c r="A166" s="3"/>
      <c r="B166" s="4"/>
      <c r="C166" s="9"/>
      <c r="D166" s="14"/>
      <c r="E166" s="14"/>
      <c r="F166" s="33"/>
    </row>
    <row r="167" spans="1:6" x14ac:dyDescent="0.25">
      <c r="A167" s="3"/>
      <c r="B167" s="4"/>
      <c r="C167" s="9"/>
      <c r="D167" s="14"/>
      <c r="E167" s="14"/>
      <c r="F167" s="33"/>
    </row>
    <row r="168" spans="1:6" x14ac:dyDescent="0.25">
      <c r="A168" s="3"/>
      <c r="B168" s="4"/>
      <c r="C168" s="9"/>
      <c r="D168" s="14"/>
      <c r="E168" s="14"/>
      <c r="F168" s="33"/>
    </row>
    <row r="169" spans="1:6" x14ac:dyDescent="0.25">
      <c r="A169" s="3"/>
      <c r="B169" s="4"/>
      <c r="C169" s="9"/>
      <c r="D169" s="14"/>
      <c r="E169" s="14"/>
      <c r="F169" s="33"/>
    </row>
    <row r="170" spans="1:6" x14ac:dyDescent="0.25">
      <c r="A170" s="3"/>
      <c r="B170" s="4"/>
      <c r="C170" s="9"/>
      <c r="D170" s="14"/>
      <c r="E170" s="14"/>
      <c r="F170" s="33"/>
    </row>
    <row r="171" spans="1:6" x14ac:dyDescent="0.25">
      <c r="A171" s="3"/>
      <c r="B171" s="4"/>
      <c r="C171" s="9"/>
      <c r="D171" s="14"/>
      <c r="E171" s="14"/>
      <c r="F171" s="33"/>
    </row>
    <row r="172" spans="1:6" x14ac:dyDescent="0.25">
      <c r="A172" s="3"/>
      <c r="B172" s="4"/>
      <c r="C172" s="9"/>
      <c r="D172" s="14"/>
      <c r="E172" s="14"/>
      <c r="F172" s="33"/>
    </row>
    <row r="173" spans="1:6" x14ac:dyDescent="0.25">
      <c r="A173" s="3"/>
      <c r="B173" s="4"/>
      <c r="C173" s="9"/>
      <c r="D173" s="14"/>
      <c r="E173" s="14"/>
      <c r="F173" s="33"/>
    </row>
    <row r="174" spans="1:6" x14ac:dyDescent="0.25">
      <c r="A174" s="3"/>
      <c r="B174" s="4"/>
      <c r="C174" s="9"/>
      <c r="D174" s="14"/>
      <c r="E174" s="14"/>
      <c r="F174" s="33"/>
    </row>
    <row r="175" spans="1:6" x14ac:dyDescent="0.25">
      <c r="A175" s="3"/>
      <c r="B175" s="4"/>
      <c r="C175" s="9"/>
      <c r="D175" s="14"/>
      <c r="E175" s="14"/>
      <c r="F175" s="33"/>
    </row>
    <row r="176" spans="1:6" x14ac:dyDescent="0.25">
      <c r="A176" s="3"/>
      <c r="B176" s="4"/>
      <c r="C176" s="9"/>
      <c r="D176" s="14"/>
      <c r="E176" s="14"/>
      <c r="F176" s="33"/>
    </row>
    <row r="177" spans="1:6" x14ac:dyDescent="0.25">
      <c r="A177" s="3"/>
      <c r="B177" s="4"/>
      <c r="C177" s="9"/>
      <c r="D177" s="14"/>
      <c r="E177" s="14"/>
      <c r="F177" s="33"/>
    </row>
    <row r="178" spans="1:6" x14ac:dyDescent="0.25">
      <c r="A178" s="3"/>
      <c r="B178" s="4"/>
      <c r="C178" s="9"/>
      <c r="D178" s="14"/>
      <c r="E178" s="14"/>
      <c r="F178" s="33"/>
    </row>
    <row r="179" spans="1:6" x14ac:dyDescent="0.25">
      <c r="A179" s="3"/>
      <c r="B179" s="4"/>
      <c r="C179" s="9"/>
      <c r="D179" s="14"/>
      <c r="E179" s="14"/>
      <c r="F179" s="33"/>
    </row>
    <row r="180" spans="1:6" x14ac:dyDescent="0.25">
      <c r="A180" s="3"/>
      <c r="B180" s="4"/>
      <c r="C180" s="9"/>
      <c r="D180" s="14"/>
      <c r="E180" s="14"/>
      <c r="F180" s="33"/>
    </row>
    <row r="181" spans="1:6" x14ac:dyDescent="0.25">
      <c r="A181" s="3"/>
      <c r="B181" s="4"/>
      <c r="C181" s="9"/>
      <c r="D181" s="14"/>
      <c r="E181" s="14"/>
      <c r="F181" s="33"/>
    </row>
    <row r="182" spans="1:6" x14ac:dyDescent="0.25">
      <c r="A182" s="3"/>
      <c r="B182" s="4"/>
      <c r="C182" s="9"/>
      <c r="D182" s="14"/>
      <c r="E182" s="14"/>
      <c r="F182" s="33"/>
    </row>
    <row r="183" spans="1:6" x14ac:dyDescent="0.25">
      <c r="A183" s="3"/>
      <c r="B183" s="4"/>
      <c r="C183" s="9"/>
      <c r="D183" s="14"/>
      <c r="E183" s="14"/>
      <c r="F183" s="33"/>
    </row>
    <row r="184" spans="1:6" x14ac:dyDescent="0.25">
      <c r="A184" s="3"/>
      <c r="B184" s="4"/>
      <c r="C184" s="9"/>
      <c r="D184" s="14"/>
      <c r="E184" s="14"/>
      <c r="F184" s="33"/>
    </row>
    <row r="185" spans="1:6" x14ac:dyDescent="0.25">
      <c r="A185" s="3"/>
      <c r="B185" s="4"/>
      <c r="C185" s="9"/>
      <c r="D185" s="14"/>
      <c r="E185" s="14"/>
      <c r="F185" s="33"/>
    </row>
    <row r="186" spans="1:6" x14ac:dyDescent="0.25">
      <c r="A186" s="3"/>
      <c r="B186" s="4"/>
      <c r="C186" s="9"/>
      <c r="D186" s="14"/>
      <c r="E186" s="14"/>
      <c r="F186" s="33"/>
    </row>
    <row r="187" spans="1:6" x14ac:dyDescent="0.25">
      <c r="A187" s="3"/>
      <c r="B187" s="4"/>
      <c r="C187" s="9"/>
      <c r="D187" s="14"/>
      <c r="E187" s="14"/>
      <c r="F187" s="33"/>
    </row>
    <row r="188" spans="1:6" x14ac:dyDescent="0.25">
      <c r="A188" s="3"/>
      <c r="B188" s="4"/>
      <c r="C188" s="9"/>
      <c r="D188" s="14"/>
      <c r="E188" s="14"/>
      <c r="F188" s="33"/>
    </row>
    <row r="189" spans="1:6" x14ac:dyDescent="0.25">
      <c r="A189" s="3"/>
      <c r="B189" s="4"/>
      <c r="C189" s="9"/>
      <c r="D189" s="14"/>
      <c r="E189" s="14"/>
      <c r="F189" s="33"/>
    </row>
    <row r="190" spans="1:6" x14ac:dyDescent="0.25">
      <c r="A190" s="3"/>
      <c r="B190" s="4"/>
      <c r="C190" s="9"/>
      <c r="D190" s="14"/>
      <c r="E190" s="14"/>
      <c r="F190" s="33"/>
    </row>
    <row r="191" spans="1:6" x14ac:dyDescent="0.25">
      <c r="A191" s="3"/>
      <c r="B191" s="4"/>
      <c r="C191" s="9"/>
      <c r="D191" s="14"/>
      <c r="E191" s="14"/>
      <c r="F191" s="33"/>
    </row>
    <row r="192" spans="1:6" x14ac:dyDescent="0.25">
      <c r="A192" s="3"/>
      <c r="B192" s="4"/>
      <c r="C192" s="9"/>
      <c r="D192" s="14"/>
      <c r="E192" s="14"/>
      <c r="F192" s="33"/>
    </row>
    <row r="193" spans="1:6" x14ac:dyDescent="0.25">
      <c r="A193" s="3"/>
      <c r="B193" s="4"/>
      <c r="C193" s="9"/>
      <c r="D193" s="14"/>
      <c r="E193" s="14"/>
      <c r="F193" s="33"/>
    </row>
    <row r="194" spans="1:6" x14ac:dyDescent="0.25">
      <c r="A194" s="3"/>
      <c r="B194" s="4"/>
      <c r="C194" s="9"/>
      <c r="D194" s="14"/>
      <c r="E194" s="14"/>
      <c r="F194" s="33"/>
    </row>
    <row r="195" spans="1:6" x14ac:dyDescent="0.25">
      <c r="A195" s="3"/>
      <c r="B195" s="4"/>
      <c r="C195" s="9"/>
      <c r="D195" s="14"/>
      <c r="E195" s="14"/>
      <c r="F195" s="33"/>
    </row>
    <row r="196" spans="1:6" x14ac:dyDescent="0.25">
      <c r="A196" s="3"/>
      <c r="B196" s="4"/>
      <c r="C196" s="9"/>
      <c r="D196" s="14"/>
      <c r="E196" s="14"/>
      <c r="F196" s="33"/>
    </row>
    <row r="197" spans="1:6" x14ac:dyDescent="0.25">
      <c r="A197" s="3"/>
      <c r="B197" s="4"/>
      <c r="C197" s="9"/>
      <c r="D197" s="14"/>
      <c r="E197" s="14"/>
      <c r="F197" s="33"/>
    </row>
    <row r="198" spans="1:6" x14ac:dyDescent="0.25">
      <c r="A198" s="3"/>
      <c r="B198" s="4"/>
      <c r="C198" s="9"/>
      <c r="D198" s="14"/>
      <c r="E198" s="14"/>
      <c r="F198" s="33"/>
    </row>
    <row r="199" spans="1:6" x14ac:dyDescent="0.25">
      <c r="A199" s="3"/>
      <c r="B199" s="4"/>
      <c r="C199" s="9"/>
      <c r="D199" s="14"/>
      <c r="E199" s="14"/>
      <c r="F199" s="33"/>
    </row>
    <row r="200" spans="1:6" x14ac:dyDescent="0.25">
      <c r="A200" s="3"/>
      <c r="B200" s="4"/>
      <c r="C200" s="9"/>
      <c r="D200" s="14"/>
      <c r="E200" s="14"/>
      <c r="F200" s="33"/>
    </row>
    <row r="201" spans="1:6" x14ac:dyDescent="0.25">
      <c r="A201" s="3"/>
      <c r="B201" s="4"/>
      <c r="C201" s="9"/>
      <c r="D201" s="14"/>
      <c r="E201" s="14"/>
      <c r="F201" s="33"/>
    </row>
    <row r="202" spans="1:6" x14ac:dyDescent="0.25">
      <c r="A202" s="3"/>
      <c r="B202" s="4"/>
      <c r="C202" s="9"/>
      <c r="D202" s="14"/>
      <c r="E202" s="14"/>
      <c r="F202" s="33"/>
    </row>
    <row r="203" spans="1:6" x14ac:dyDescent="0.25">
      <c r="A203" s="3"/>
      <c r="B203" s="4"/>
      <c r="C203" s="9"/>
      <c r="D203" s="14"/>
      <c r="E203" s="14"/>
      <c r="F203" s="33"/>
    </row>
    <row r="204" spans="1:6" x14ac:dyDescent="0.25">
      <c r="A204" s="3"/>
      <c r="B204" s="4"/>
      <c r="C204" s="9"/>
      <c r="D204" s="14"/>
      <c r="E204" s="14"/>
      <c r="F204" s="33"/>
    </row>
    <row r="205" spans="1:6" x14ac:dyDescent="0.25">
      <c r="A205" s="3"/>
      <c r="B205" s="4"/>
      <c r="C205" s="9"/>
      <c r="D205" s="14"/>
      <c r="E205" s="14"/>
      <c r="F205" s="33"/>
    </row>
    <row r="206" spans="1:6" x14ac:dyDescent="0.25">
      <c r="A206" s="3"/>
      <c r="B206" s="4"/>
      <c r="C206" s="9"/>
      <c r="D206" s="14"/>
      <c r="E206" s="14"/>
      <c r="F206" s="33"/>
    </row>
    <row r="207" spans="1:6" x14ac:dyDescent="0.25">
      <c r="A207" s="3"/>
      <c r="B207" s="4"/>
      <c r="C207" s="9"/>
      <c r="D207" s="14"/>
      <c r="E207" s="14"/>
      <c r="F207" s="33"/>
    </row>
    <row r="208" spans="1:6" x14ac:dyDescent="0.25">
      <c r="A208" s="3"/>
      <c r="B208" s="4"/>
      <c r="C208" s="9"/>
      <c r="D208" s="14"/>
      <c r="E208" s="14"/>
      <c r="F208" s="33"/>
    </row>
    <row r="209" spans="1:6" x14ac:dyDescent="0.25">
      <c r="A209" s="3"/>
      <c r="B209" s="4"/>
      <c r="C209" s="9"/>
      <c r="D209" s="14"/>
      <c r="E209" s="14"/>
      <c r="F209" s="33"/>
    </row>
    <row r="210" spans="1:6" x14ac:dyDescent="0.25">
      <c r="A210" s="3"/>
      <c r="B210" s="4"/>
      <c r="C210" s="9"/>
      <c r="D210" s="14"/>
      <c r="E210" s="14"/>
      <c r="F210" s="33"/>
    </row>
    <row r="211" spans="1:6" x14ac:dyDescent="0.25">
      <c r="A211" s="3"/>
      <c r="B211" s="4"/>
      <c r="C211" s="9"/>
      <c r="D211" s="14"/>
      <c r="E211" s="14"/>
      <c r="F211" s="33"/>
    </row>
    <row r="212" spans="1:6" x14ac:dyDescent="0.25">
      <c r="A212" s="3"/>
      <c r="B212" s="4"/>
      <c r="C212" s="9"/>
      <c r="D212" s="14"/>
      <c r="E212" s="14"/>
      <c r="F212" s="33"/>
    </row>
  </sheetData>
  <mergeCells count="7">
    <mergeCell ref="G3:G4"/>
    <mergeCell ref="G37:G38"/>
    <mergeCell ref="F3:F4"/>
    <mergeCell ref="C37:C38"/>
    <mergeCell ref="D37:D38"/>
    <mergeCell ref="C3:C4"/>
    <mergeCell ref="D3:D4"/>
  </mergeCells>
  <pageMargins left="0.7" right="0.7" top="0.75" bottom="0.75" header="0.3" footer="0.3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7477-7238-4FA4-BFCF-FCE081B034C3}">
  <sheetPr>
    <pageSetUpPr fitToPage="1"/>
  </sheetPr>
  <dimension ref="A1:G367"/>
  <sheetViews>
    <sheetView topLeftCell="A98" zoomScale="170" zoomScaleNormal="170" workbookViewId="0">
      <selection activeCell="D94" sqref="D94"/>
    </sheetView>
  </sheetViews>
  <sheetFormatPr defaultRowHeight="15" x14ac:dyDescent="0.25"/>
  <cols>
    <col min="1" max="1" width="6.7109375" style="1" customWidth="1"/>
    <col min="2" max="2" width="45.7109375" customWidth="1"/>
    <col min="3" max="3" width="10.7109375" style="2" customWidth="1"/>
    <col min="4" max="4" width="10.7109375" style="17" customWidth="1"/>
    <col min="5" max="7" width="10.7109375" customWidth="1"/>
  </cols>
  <sheetData>
    <row r="1" spans="1:7" x14ac:dyDescent="0.25">
      <c r="B1" s="6" t="s">
        <v>139</v>
      </c>
      <c r="G1" s="70" t="s">
        <v>144</v>
      </c>
    </row>
    <row r="3" spans="1:7" ht="14.65" customHeight="1" x14ac:dyDescent="0.25">
      <c r="A3" s="3"/>
      <c r="B3" s="4"/>
      <c r="C3" s="127" t="s">
        <v>192</v>
      </c>
      <c r="D3" s="126" t="s">
        <v>194</v>
      </c>
      <c r="F3" s="124" t="s">
        <v>28</v>
      </c>
      <c r="G3" s="124" t="s">
        <v>29</v>
      </c>
    </row>
    <row r="4" spans="1:7" x14ac:dyDescent="0.25">
      <c r="A4" s="5">
        <v>201</v>
      </c>
      <c r="B4" s="6" t="s">
        <v>41</v>
      </c>
      <c r="C4" s="127"/>
      <c r="D4" s="126"/>
      <c r="F4" s="124"/>
      <c r="G4" s="124"/>
    </row>
    <row r="5" spans="1:7" x14ac:dyDescent="0.25">
      <c r="A5" s="3">
        <v>3210</v>
      </c>
      <c r="B5" s="4" t="s">
        <v>42</v>
      </c>
      <c r="C5" s="7">
        <v>10255</v>
      </c>
      <c r="D5" s="18">
        <v>10645</v>
      </c>
      <c r="F5" s="29">
        <f>SUM(D5-C5)</f>
        <v>390</v>
      </c>
      <c r="G5" s="37">
        <f t="shared" ref="G5:G6" si="0">SUM(D5-C5)/C5</f>
        <v>3.803022915650902E-2</v>
      </c>
    </row>
    <row r="6" spans="1:7" x14ac:dyDescent="0.25">
      <c r="A6" s="3"/>
      <c r="B6" s="8" t="s">
        <v>43</v>
      </c>
      <c r="C6" s="12">
        <f>SUM(C5:C5)</f>
        <v>10255</v>
      </c>
      <c r="D6" s="13">
        <f>SUM(D5:D5)</f>
        <v>10645</v>
      </c>
      <c r="F6" s="30">
        <f t="shared" ref="F6" si="1">SUM(D6-C6)</f>
        <v>390</v>
      </c>
      <c r="G6" s="38">
        <f t="shared" si="0"/>
        <v>3.803022915650902E-2</v>
      </c>
    </row>
    <row r="7" spans="1:7" x14ac:dyDescent="0.25">
      <c r="A7" s="3"/>
      <c r="B7" s="8"/>
      <c r="C7" s="12"/>
      <c r="D7" s="13"/>
      <c r="F7" s="29"/>
      <c r="G7" s="37"/>
    </row>
    <row r="8" spans="1:7" x14ac:dyDescent="0.25">
      <c r="A8" s="3">
        <v>5000</v>
      </c>
      <c r="B8" s="4" t="s">
        <v>44</v>
      </c>
      <c r="C8" s="23">
        <v>977</v>
      </c>
      <c r="D8" s="18">
        <v>1015</v>
      </c>
      <c r="F8" s="29">
        <f t="shared" ref="F8:F74" si="2">SUM(D8-C8)</f>
        <v>38</v>
      </c>
      <c r="G8" s="37">
        <f t="shared" ref="G8:G18" si="3">SUM(D8-C8)/C8</f>
        <v>3.8894575230296824E-2</v>
      </c>
    </row>
    <row r="9" spans="1:7" x14ac:dyDescent="0.25">
      <c r="A9" s="3">
        <v>5011</v>
      </c>
      <c r="B9" s="4" t="s">
        <v>174</v>
      </c>
      <c r="C9" s="23">
        <v>385</v>
      </c>
      <c r="D9" s="18">
        <v>400</v>
      </c>
      <c r="F9" s="29">
        <f t="shared" si="2"/>
        <v>15</v>
      </c>
      <c r="G9" s="37">
        <f t="shared" si="3"/>
        <v>3.896103896103896E-2</v>
      </c>
    </row>
    <row r="10" spans="1:7" x14ac:dyDescent="0.25">
      <c r="A10" s="3">
        <v>5013</v>
      </c>
      <c r="B10" s="4" t="s">
        <v>175</v>
      </c>
      <c r="C10" s="23">
        <v>56</v>
      </c>
      <c r="D10" s="18">
        <v>110</v>
      </c>
      <c r="F10" s="29">
        <f>SUM(D10-C10)</f>
        <v>54</v>
      </c>
      <c r="G10" s="37">
        <f>SUM(D10-C10)/C10</f>
        <v>0.9642857142857143</v>
      </c>
    </row>
    <row r="11" spans="1:7" x14ac:dyDescent="0.25">
      <c r="A11" s="3">
        <v>5400</v>
      </c>
      <c r="B11" s="4" t="s">
        <v>45</v>
      </c>
      <c r="C11" s="23">
        <v>2000</v>
      </c>
      <c r="D11" s="18">
        <v>2000</v>
      </c>
      <c r="F11" s="29">
        <f t="shared" si="2"/>
        <v>0</v>
      </c>
      <c r="G11" s="37">
        <f t="shared" si="3"/>
        <v>0</v>
      </c>
    </row>
    <row r="12" spans="1:7" x14ac:dyDescent="0.25">
      <c r="A12" s="3">
        <v>5410</v>
      </c>
      <c r="B12" s="4" t="s">
        <v>46</v>
      </c>
      <c r="C12" s="26">
        <v>6800</v>
      </c>
      <c r="D12" s="14">
        <v>6800</v>
      </c>
      <c r="F12" s="29">
        <f t="shared" si="2"/>
        <v>0</v>
      </c>
      <c r="G12" s="37">
        <f t="shared" si="3"/>
        <v>0</v>
      </c>
    </row>
    <row r="13" spans="1:7" x14ac:dyDescent="0.25">
      <c r="A13" s="3">
        <v>5440</v>
      </c>
      <c r="B13" s="4" t="s">
        <v>47</v>
      </c>
      <c r="C13" s="26">
        <v>100</v>
      </c>
      <c r="D13" s="14">
        <v>100</v>
      </c>
      <c r="F13" s="29">
        <f t="shared" si="2"/>
        <v>0</v>
      </c>
      <c r="G13" s="37">
        <f t="shared" si="3"/>
        <v>0</v>
      </c>
    </row>
    <row r="14" spans="1:7" x14ac:dyDescent="0.25">
      <c r="A14" s="3">
        <v>5550</v>
      </c>
      <c r="B14" s="4" t="s">
        <v>48</v>
      </c>
      <c r="C14" s="26">
        <v>500</v>
      </c>
      <c r="D14" s="14">
        <v>500</v>
      </c>
      <c r="F14" s="29">
        <f t="shared" si="2"/>
        <v>0</v>
      </c>
      <c r="G14" s="37">
        <f t="shared" si="3"/>
        <v>0</v>
      </c>
    </row>
    <row r="15" spans="1:7" x14ac:dyDescent="0.25">
      <c r="A15" s="3">
        <v>5710</v>
      </c>
      <c r="B15" s="4" t="s">
        <v>0</v>
      </c>
      <c r="C15" s="26">
        <v>100</v>
      </c>
      <c r="D15" s="14">
        <v>100</v>
      </c>
      <c r="F15" s="29">
        <f t="shared" si="2"/>
        <v>0</v>
      </c>
      <c r="G15" s="37">
        <f t="shared" si="3"/>
        <v>0</v>
      </c>
    </row>
    <row r="16" spans="1:7" x14ac:dyDescent="0.25">
      <c r="A16" s="3">
        <v>5720</v>
      </c>
      <c r="B16" s="4" t="s">
        <v>49</v>
      </c>
      <c r="C16" s="26">
        <v>0</v>
      </c>
      <c r="D16" s="14">
        <v>0</v>
      </c>
      <c r="F16" s="29">
        <f t="shared" si="2"/>
        <v>0</v>
      </c>
      <c r="G16" s="37" t="e">
        <f t="shared" si="3"/>
        <v>#DIV/0!</v>
      </c>
    </row>
    <row r="17" spans="1:7" x14ac:dyDescent="0.25">
      <c r="A17" s="3">
        <v>5415</v>
      </c>
      <c r="B17" s="4" t="s">
        <v>153</v>
      </c>
      <c r="C17" s="23">
        <v>1300</v>
      </c>
      <c r="D17" s="18">
        <v>1337</v>
      </c>
      <c r="F17" s="29">
        <f t="shared" si="2"/>
        <v>37</v>
      </c>
      <c r="G17" s="37">
        <f t="shared" si="3"/>
        <v>2.8461538461538462E-2</v>
      </c>
    </row>
    <row r="18" spans="1:7" x14ac:dyDescent="0.25">
      <c r="A18" s="3"/>
      <c r="B18" s="8" t="s">
        <v>50</v>
      </c>
      <c r="C18" s="10">
        <f>SUM(C8:C17)</f>
        <v>12218</v>
      </c>
      <c r="D18" s="15">
        <f>SUM(D8:D17)</f>
        <v>12362</v>
      </c>
      <c r="F18" s="30">
        <f t="shared" si="2"/>
        <v>144</v>
      </c>
      <c r="G18" s="38">
        <f t="shared" si="3"/>
        <v>1.1785889670977247E-2</v>
      </c>
    </row>
    <row r="19" spans="1:7" x14ac:dyDescent="0.25">
      <c r="A19" s="3"/>
      <c r="B19" s="8"/>
      <c r="C19" s="10"/>
      <c r="D19" s="15"/>
      <c r="F19" s="29"/>
      <c r="G19" s="29"/>
    </row>
    <row r="20" spans="1:7" x14ac:dyDescent="0.25">
      <c r="A20" s="3"/>
      <c r="B20" s="8" t="s">
        <v>51</v>
      </c>
      <c r="C20" s="11">
        <f>SUM(C6-C18)</f>
        <v>-1963</v>
      </c>
      <c r="D20" s="16">
        <f>SUM(D6-D18)</f>
        <v>-1717</v>
      </c>
      <c r="F20" s="32">
        <f t="shared" si="2"/>
        <v>246</v>
      </c>
      <c r="G20" s="40">
        <f t="shared" ref="G20" si="4">SUM(D20-C20)/C20</f>
        <v>-0.12531839021905247</v>
      </c>
    </row>
    <row r="21" spans="1:7" x14ac:dyDescent="0.25">
      <c r="A21" s="3"/>
      <c r="B21" s="4"/>
      <c r="C21" s="9"/>
      <c r="D21" s="14"/>
      <c r="F21" s="29"/>
      <c r="G21" s="29"/>
    </row>
    <row r="22" spans="1:7" ht="14.65" customHeight="1" x14ac:dyDescent="0.25">
      <c r="A22" s="3"/>
      <c r="B22" s="4"/>
      <c r="C22" s="127" t="s">
        <v>192</v>
      </c>
      <c r="D22" s="126" t="s">
        <v>194</v>
      </c>
      <c r="F22" s="124" t="s">
        <v>28</v>
      </c>
      <c r="G22" s="124" t="s">
        <v>29</v>
      </c>
    </row>
    <row r="23" spans="1:7" x14ac:dyDescent="0.25">
      <c r="A23" s="5">
        <v>202</v>
      </c>
      <c r="B23" s="6" t="s">
        <v>52</v>
      </c>
      <c r="C23" s="127"/>
      <c r="D23" s="126"/>
      <c r="F23" s="124"/>
      <c r="G23" s="124"/>
    </row>
    <row r="24" spans="1:7" x14ac:dyDescent="0.25">
      <c r="A24" s="3">
        <v>3110</v>
      </c>
      <c r="B24" s="4" t="s">
        <v>53</v>
      </c>
      <c r="C24" s="7">
        <v>1400</v>
      </c>
      <c r="D24" s="18">
        <v>1400</v>
      </c>
      <c r="F24" s="29">
        <f t="shared" si="2"/>
        <v>0</v>
      </c>
      <c r="G24" s="37">
        <f t="shared" ref="G24:G39" si="5">SUM(D24-C24)/C24</f>
        <v>0</v>
      </c>
    </row>
    <row r="25" spans="1:7" x14ac:dyDescent="0.25">
      <c r="A25" s="3">
        <v>3120</v>
      </c>
      <c r="B25" s="4" t="s">
        <v>54</v>
      </c>
      <c r="C25" s="7">
        <v>1800</v>
      </c>
      <c r="D25" s="18">
        <v>2500</v>
      </c>
      <c r="F25" s="29">
        <f t="shared" si="2"/>
        <v>700</v>
      </c>
      <c r="G25" s="37">
        <f t="shared" si="5"/>
        <v>0.3888888888888889</v>
      </c>
    </row>
    <row r="26" spans="1:7" x14ac:dyDescent="0.25">
      <c r="A26" s="3"/>
      <c r="B26" s="8" t="s">
        <v>55</v>
      </c>
      <c r="C26" s="12">
        <f>SUM(C24:C25)</f>
        <v>3200</v>
      </c>
      <c r="D26" s="13">
        <f>SUM(D24:D25)</f>
        <v>3900</v>
      </c>
      <c r="F26" s="30">
        <f t="shared" si="2"/>
        <v>700</v>
      </c>
      <c r="G26" s="38">
        <f t="shared" si="5"/>
        <v>0.21875</v>
      </c>
    </row>
    <row r="27" spans="1:7" x14ac:dyDescent="0.25">
      <c r="A27" s="3"/>
      <c r="B27" s="8"/>
      <c r="C27" s="12"/>
      <c r="D27" s="13"/>
      <c r="F27" s="29"/>
      <c r="G27" s="37"/>
    </row>
    <row r="28" spans="1:7" x14ac:dyDescent="0.25">
      <c r="A28" s="3">
        <v>5020</v>
      </c>
      <c r="B28" s="4" t="s">
        <v>56</v>
      </c>
      <c r="C28" s="23">
        <v>3000</v>
      </c>
      <c r="D28" s="18">
        <v>3200</v>
      </c>
      <c r="F28" s="29">
        <f t="shared" si="2"/>
        <v>200</v>
      </c>
      <c r="G28" s="37">
        <f t="shared" si="5"/>
        <v>6.6666666666666666E-2</v>
      </c>
    </row>
    <row r="29" spans="1:7" x14ac:dyDescent="0.25">
      <c r="A29" s="3">
        <v>5410</v>
      </c>
      <c r="B29" s="4" t="s">
        <v>46</v>
      </c>
      <c r="C29" s="23">
        <v>7000</v>
      </c>
      <c r="D29" s="18">
        <v>7300</v>
      </c>
      <c r="F29" s="29">
        <f t="shared" si="2"/>
        <v>300</v>
      </c>
      <c r="G29" s="37">
        <f t="shared" si="5"/>
        <v>4.2857142857142858E-2</v>
      </c>
    </row>
    <row r="30" spans="1:7" x14ac:dyDescent="0.25">
      <c r="A30" s="3">
        <v>5440</v>
      </c>
      <c r="B30" s="4" t="s">
        <v>47</v>
      </c>
      <c r="C30" s="23">
        <v>1500</v>
      </c>
      <c r="D30" s="18">
        <v>1600</v>
      </c>
      <c r="F30" s="29">
        <f t="shared" si="2"/>
        <v>100</v>
      </c>
      <c r="G30" s="37">
        <f t="shared" si="5"/>
        <v>6.6666666666666666E-2</v>
      </c>
    </row>
    <row r="31" spans="1:7" x14ac:dyDescent="0.25">
      <c r="A31" s="3">
        <v>5460</v>
      </c>
      <c r="B31" s="4" t="s">
        <v>57</v>
      </c>
      <c r="C31" s="26">
        <v>1500</v>
      </c>
      <c r="D31" s="14">
        <v>1600</v>
      </c>
      <c r="F31" s="29">
        <f t="shared" si="2"/>
        <v>100</v>
      </c>
      <c r="G31" s="37">
        <f t="shared" si="5"/>
        <v>6.6666666666666666E-2</v>
      </c>
    </row>
    <row r="32" spans="1:7" x14ac:dyDescent="0.25">
      <c r="A32" s="3">
        <v>5490</v>
      </c>
      <c r="B32" s="4" t="s">
        <v>58</v>
      </c>
      <c r="C32" s="26">
        <v>250</v>
      </c>
      <c r="D32" s="14">
        <v>250</v>
      </c>
      <c r="F32" s="29">
        <f t="shared" si="2"/>
        <v>0</v>
      </c>
      <c r="G32" s="37">
        <f t="shared" si="5"/>
        <v>0</v>
      </c>
    </row>
    <row r="33" spans="1:7" x14ac:dyDescent="0.25">
      <c r="A33" s="3">
        <v>5550</v>
      </c>
      <c r="B33" s="4" t="s">
        <v>48</v>
      </c>
      <c r="C33" s="26">
        <v>1000</v>
      </c>
      <c r="D33" s="14">
        <v>2000</v>
      </c>
      <c r="F33" s="29">
        <f t="shared" si="2"/>
        <v>1000</v>
      </c>
      <c r="G33" s="37">
        <f t="shared" si="5"/>
        <v>1</v>
      </c>
    </row>
    <row r="34" spans="1:7" x14ac:dyDescent="0.25">
      <c r="A34" s="3">
        <v>5400</v>
      </c>
      <c r="B34" s="4" t="s">
        <v>45</v>
      </c>
      <c r="C34" s="26">
        <v>2000</v>
      </c>
      <c r="D34" s="14">
        <v>5000</v>
      </c>
      <c r="F34" s="29">
        <f t="shared" si="2"/>
        <v>3000</v>
      </c>
      <c r="G34" s="37">
        <f t="shared" si="5"/>
        <v>1.5</v>
      </c>
    </row>
    <row r="35" spans="1:7" x14ac:dyDescent="0.25">
      <c r="A35" s="3">
        <v>5720</v>
      </c>
      <c r="B35" s="4" t="s">
        <v>49</v>
      </c>
      <c r="C35" s="26">
        <v>14000</v>
      </c>
      <c r="D35" s="14">
        <v>0</v>
      </c>
      <c r="F35" s="29">
        <f t="shared" si="2"/>
        <v>-14000</v>
      </c>
      <c r="G35" s="37">
        <f t="shared" si="5"/>
        <v>-1</v>
      </c>
    </row>
    <row r="36" spans="1:7" x14ac:dyDescent="0.25">
      <c r="A36" s="3">
        <v>5710</v>
      </c>
      <c r="B36" s="4" t="s">
        <v>0</v>
      </c>
      <c r="C36" s="26">
        <v>100</v>
      </c>
      <c r="D36" s="14">
        <v>100</v>
      </c>
      <c r="F36" s="29">
        <f t="shared" si="2"/>
        <v>0</v>
      </c>
      <c r="G36" s="37">
        <f t="shared" si="5"/>
        <v>0</v>
      </c>
    </row>
    <row r="37" spans="1:7" x14ac:dyDescent="0.25">
      <c r="A37" s="3"/>
      <c r="B37" s="8" t="s">
        <v>59</v>
      </c>
      <c r="C37" s="10">
        <f>SUM(C28:C36)</f>
        <v>30350</v>
      </c>
      <c r="D37" s="15">
        <f>SUM(D28:D36)</f>
        <v>21050</v>
      </c>
      <c r="F37" s="30">
        <f t="shared" si="2"/>
        <v>-9300</v>
      </c>
      <c r="G37" s="38">
        <f t="shared" si="5"/>
        <v>-0.30642504118616143</v>
      </c>
    </row>
    <row r="38" spans="1:7" x14ac:dyDescent="0.25">
      <c r="A38" s="3"/>
      <c r="B38" s="8"/>
      <c r="C38" s="10"/>
      <c r="D38" s="15"/>
      <c r="F38" s="29"/>
      <c r="G38" s="29"/>
    </row>
    <row r="39" spans="1:7" x14ac:dyDescent="0.25">
      <c r="A39" s="3"/>
      <c r="B39" s="8" t="s">
        <v>60</v>
      </c>
      <c r="C39" s="11">
        <f>SUM(C26-C37)</f>
        <v>-27150</v>
      </c>
      <c r="D39" s="16">
        <f>SUM(D26-D37)</f>
        <v>-17150</v>
      </c>
      <c r="F39" s="32">
        <f t="shared" si="2"/>
        <v>10000</v>
      </c>
      <c r="G39" s="40">
        <f t="shared" si="5"/>
        <v>-0.36832412523020258</v>
      </c>
    </row>
    <row r="40" spans="1:7" x14ac:dyDescent="0.25">
      <c r="A40" s="3"/>
      <c r="B40" s="4"/>
      <c r="C40" s="9"/>
      <c r="D40" s="14"/>
      <c r="F40" s="29"/>
      <c r="G40" s="29"/>
    </row>
    <row r="41" spans="1:7" ht="14.65" customHeight="1" x14ac:dyDescent="0.25">
      <c r="A41" s="3"/>
      <c r="B41" s="4"/>
      <c r="C41" s="127" t="s">
        <v>192</v>
      </c>
      <c r="D41" s="126" t="s">
        <v>194</v>
      </c>
      <c r="F41" s="124" t="s">
        <v>28</v>
      </c>
      <c r="G41" s="124" t="s">
        <v>29</v>
      </c>
    </row>
    <row r="42" spans="1:7" x14ac:dyDescent="0.25">
      <c r="A42" s="5">
        <v>203</v>
      </c>
      <c r="B42" s="6" t="s">
        <v>61</v>
      </c>
      <c r="C42" s="127"/>
      <c r="D42" s="126"/>
      <c r="F42" s="124"/>
      <c r="G42" s="124"/>
    </row>
    <row r="43" spans="1:7" x14ac:dyDescent="0.25">
      <c r="A43" s="3">
        <v>3100</v>
      </c>
      <c r="B43" s="4" t="s">
        <v>62</v>
      </c>
      <c r="C43" s="7">
        <v>10260</v>
      </c>
      <c r="D43" s="18">
        <v>10260</v>
      </c>
      <c r="F43" s="29">
        <f t="shared" si="2"/>
        <v>0</v>
      </c>
      <c r="G43" s="37">
        <f t="shared" ref="G43:G44" si="6">SUM(D43-C43)/C43</f>
        <v>0</v>
      </c>
    </row>
    <row r="44" spans="1:7" x14ac:dyDescent="0.25">
      <c r="A44" s="3"/>
      <c r="B44" s="8" t="s">
        <v>63</v>
      </c>
      <c r="C44" s="12">
        <f>SUM(C43:C43)</f>
        <v>10260</v>
      </c>
      <c r="D44" s="13">
        <f>SUM(D43:D43)</f>
        <v>10260</v>
      </c>
      <c r="F44" s="30">
        <f t="shared" si="2"/>
        <v>0</v>
      </c>
      <c r="G44" s="38">
        <f t="shared" si="6"/>
        <v>0</v>
      </c>
    </row>
    <row r="45" spans="1:7" x14ac:dyDescent="0.25">
      <c r="A45" s="3"/>
      <c r="B45" s="8"/>
      <c r="C45" s="12"/>
      <c r="D45" s="13"/>
      <c r="F45" s="29"/>
      <c r="G45" s="29"/>
    </row>
    <row r="46" spans="1:7" x14ac:dyDescent="0.25">
      <c r="A46" s="3">
        <v>5250</v>
      </c>
      <c r="B46" s="4" t="s">
        <v>64</v>
      </c>
      <c r="C46" s="7">
        <v>5130</v>
      </c>
      <c r="D46" s="18">
        <v>5130</v>
      </c>
      <c r="F46" s="29">
        <f t="shared" si="2"/>
        <v>0</v>
      </c>
      <c r="G46" s="37">
        <f t="shared" ref="G46:G49" si="7">SUM(D46-C46)/C46</f>
        <v>0</v>
      </c>
    </row>
    <row r="47" spans="1:7" x14ac:dyDescent="0.25">
      <c r="A47" s="3">
        <v>5400</v>
      </c>
      <c r="B47" s="4" t="s">
        <v>45</v>
      </c>
      <c r="C47" s="7">
        <v>600</v>
      </c>
      <c r="D47" s="18">
        <v>630</v>
      </c>
      <c r="F47" s="29">
        <f t="shared" si="2"/>
        <v>30</v>
      </c>
      <c r="G47" s="37">
        <f t="shared" si="7"/>
        <v>0.05</v>
      </c>
    </row>
    <row r="48" spans="1:7" x14ac:dyDescent="0.25">
      <c r="A48" s="3">
        <v>5710</v>
      </c>
      <c r="B48" s="4" t="s">
        <v>0</v>
      </c>
      <c r="C48" s="7">
        <v>100</v>
      </c>
      <c r="D48" s="18">
        <v>100</v>
      </c>
      <c r="F48" s="29">
        <f t="shared" si="2"/>
        <v>0</v>
      </c>
      <c r="G48" s="37">
        <f t="shared" si="7"/>
        <v>0</v>
      </c>
    </row>
    <row r="49" spans="1:7" x14ac:dyDescent="0.25">
      <c r="A49" s="3"/>
      <c r="B49" s="8" t="s">
        <v>65</v>
      </c>
      <c r="C49" s="10">
        <f>SUM(C46:C48)</f>
        <v>5830</v>
      </c>
      <c r="D49" s="15">
        <f>SUM(D46:D48)</f>
        <v>5860</v>
      </c>
      <c r="F49" s="30">
        <f t="shared" si="2"/>
        <v>30</v>
      </c>
      <c r="G49" s="38">
        <f t="shared" si="7"/>
        <v>5.1457975986277877E-3</v>
      </c>
    </row>
    <row r="50" spans="1:7" x14ac:dyDescent="0.25">
      <c r="A50" s="3"/>
      <c r="B50" s="8"/>
      <c r="C50" s="10"/>
      <c r="D50" s="15"/>
      <c r="F50" s="29"/>
      <c r="G50" s="29"/>
    </row>
    <row r="51" spans="1:7" x14ac:dyDescent="0.25">
      <c r="A51" s="3"/>
      <c r="B51" s="8" t="s">
        <v>66</v>
      </c>
      <c r="C51" s="11">
        <f>SUM(C44-C49)</f>
        <v>4430</v>
      </c>
      <c r="D51" s="16">
        <f>SUM(D44-D49)</f>
        <v>4400</v>
      </c>
      <c r="F51" s="32">
        <f t="shared" si="2"/>
        <v>-30</v>
      </c>
      <c r="G51" s="40">
        <f t="shared" ref="G51" si="8">SUM(D51-C51)/C51</f>
        <v>-6.7720090293453723E-3</v>
      </c>
    </row>
    <row r="52" spans="1:7" x14ac:dyDescent="0.25">
      <c r="A52" s="3"/>
      <c r="B52" s="4"/>
      <c r="C52" s="9"/>
      <c r="D52" s="14"/>
      <c r="F52" s="29"/>
      <c r="G52" s="29"/>
    </row>
    <row r="53" spans="1:7" ht="14.65" customHeight="1" x14ac:dyDescent="0.25">
      <c r="A53" s="3"/>
      <c r="B53" s="4"/>
      <c r="C53" s="127" t="s">
        <v>192</v>
      </c>
      <c r="D53" s="126" t="s">
        <v>194</v>
      </c>
      <c r="F53" s="124" t="s">
        <v>28</v>
      </c>
      <c r="G53" s="124" t="s">
        <v>29</v>
      </c>
    </row>
    <row r="54" spans="1:7" x14ac:dyDescent="0.25">
      <c r="A54" s="5">
        <v>204</v>
      </c>
      <c r="B54" s="6" t="s">
        <v>67</v>
      </c>
      <c r="C54" s="127"/>
      <c r="D54" s="126"/>
      <c r="F54" s="124"/>
      <c r="G54" s="124"/>
    </row>
    <row r="55" spans="1:7" x14ac:dyDescent="0.25">
      <c r="A55" s="3">
        <v>5011</v>
      </c>
      <c r="B55" s="4" t="s">
        <v>174</v>
      </c>
      <c r="C55" s="7">
        <v>4200</v>
      </c>
      <c r="D55" s="18">
        <v>4360</v>
      </c>
      <c r="F55" s="29">
        <f>G55</f>
        <v>3.8095238095238099E-2</v>
      </c>
      <c r="G55" s="37">
        <f t="shared" ref="G55:G58" si="9">SUM(D55-C55)/C55</f>
        <v>3.8095238095238099E-2</v>
      </c>
    </row>
    <row r="56" spans="1:7" x14ac:dyDescent="0.25">
      <c r="A56" s="3">
        <v>5400</v>
      </c>
      <c r="B56" s="4" t="s">
        <v>45</v>
      </c>
      <c r="C56" s="7">
        <v>3000</v>
      </c>
      <c r="D56" s="18">
        <v>3000</v>
      </c>
      <c r="F56" s="29">
        <f>SUM(D56-C56)</f>
        <v>0</v>
      </c>
      <c r="G56" s="37">
        <f>SUM(D56-C56)/C56</f>
        <v>0</v>
      </c>
    </row>
    <row r="57" spans="1:7" x14ac:dyDescent="0.25">
      <c r="A57" s="3">
        <v>5440</v>
      </c>
      <c r="B57" s="4" t="s">
        <v>47</v>
      </c>
      <c r="C57" s="7">
        <v>2000</v>
      </c>
      <c r="D57" s="18">
        <v>2000</v>
      </c>
      <c r="F57" s="29">
        <f t="shared" si="2"/>
        <v>0</v>
      </c>
      <c r="G57" s="37">
        <f t="shared" si="9"/>
        <v>0</v>
      </c>
    </row>
    <row r="58" spans="1:7" x14ac:dyDescent="0.25">
      <c r="A58" s="3"/>
      <c r="B58" s="8" t="s">
        <v>68</v>
      </c>
      <c r="C58" s="10">
        <f>SUM(C55:C57)</f>
        <v>9200</v>
      </c>
      <c r="D58" s="15">
        <f>SUM(D55:D57)</f>
        <v>9360</v>
      </c>
      <c r="F58" s="29">
        <f t="shared" si="2"/>
        <v>160</v>
      </c>
      <c r="G58" s="38">
        <f t="shared" si="9"/>
        <v>1.7391304347826087E-2</v>
      </c>
    </row>
    <row r="59" spans="1:7" x14ac:dyDescent="0.25">
      <c r="A59" s="3"/>
      <c r="B59" s="8"/>
      <c r="C59" s="10"/>
      <c r="D59" s="15"/>
      <c r="F59" s="29"/>
      <c r="G59" s="29"/>
    </row>
    <row r="60" spans="1:7" x14ac:dyDescent="0.25">
      <c r="A60" s="3"/>
      <c r="B60" s="8" t="s">
        <v>69</v>
      </c>
      <c r="C60" s="11">
        <f>SUM(0-C58)</f>
        <v>-9200</v>
      </c>
      <c r="D60" s="16">
        <f>SUM(0-D58)</f>
        <v>-9360</v>
      </c>
      <c r="F60" s="32">
        <f t="shared" si="2"/>
        <v>-160</v>
      </c>
      <c r="G60" s="40">
        <f t="shared" ref="G60" si="10">SUM(D60-C60)/C60</f>
        <v>1.7391304347826087E-2</v>
      </c>
    </row>
    <row r="61" spans="1:7" x14ac:dyDescent="0.25">
      <c r="A61" s="3"/>
      <c r="B61" s="8"/>
      <c r="C61" s="10"/>
      <c r="D61" s="15"/>
      <c r="F61" s="30"/>
      <c r="G61" s="38"/>
    </row>
    <row r="62" spans="1:7" x14ac:dyDescent="0.25">
      <c r="A62" s="3"/>
      <c r="B62" s="4"/>
      <c r="C62" s="9"/>
      <c r="D62" s="14"/>
      <c r="F62" s="29"/>
      <c r="G62" s="29"/>
    </row>
    <row r="63" spans="1:7" x14ac:dyDescent="0.25">
      <c r="A63" s="3"/>
      <c r="B63" s="4"/>
      <c r="C63" s="9"/>
      <c r="D63" s="14"/>
      <c r="F63" s="29"/>
      <c r="G63" s="71" t="s">
        <v>145</v>
      </c>
    </row>
    <row r="64" spans="1:7" ht="14.65" customHeight="1" x14ac:dyDescent="0.25">
      <c r="A64" s="3"/>
      <c r="B64" s="4"/>
      <c r="C64" s="127" t="s">
        <v>192</v>
      </c>
      <c r="D64" s="126" t="s">
        <v>194</v>
      </c>
      <c r="F64" s="124" t="s">
        <v>28</v>
      </c>
      <c r="G64" s="124" t="s">
        <v>29</v>
      </c>
    </row>
    <row r="65" spans="1:7" x14ac:dyDescent="0.25">
      <c r="A65" s="5">
        <v>205</v>
      </c>
      <c r="B65" s="6" t="s">
        <v>70</v>
      </c>
      <c r="C65" s="127"/>
      <c r="D65" s="126"/>
      <c r="F65" s="124"/>
      <c r="G65" s="124"/>
    </row>
    <row r="66" spans="1:7" x14ac:dyDescent="0.25">
      <c r="A66" s="3"/>
      <c r="B66" s="4" t="s">
        <v>193</v>
      </c>
      <c r="C66" s="7">
        <v>4000</v>
      </c>
      <c r="D66" s="18">
        <v>4000</v>
      </c>
      <c r="F66" s="29">
        <f t="shared" si="2"/>
        <v>0</v>
      </c>
      <c r="G66" s="37">
        <f t="shared" ref="G66:G67" si="11">SUM(D66-C66)/C66</f>
        <v>0</v>
      </c>
    </row>
    <row r="67" spans="1:7" x14ac:dyDescent="0.25">
      <c r="A67" s="3"/>
      <c r="B67" s="8" t="s">
        <v>71</v>
      </c>
      <c r="C67" s="12">
        <f>SUM(C66:C66)</f>
        <v>4000</v>
      </c>
      <c r="D67" s="13">
        <f>SUM(D66)</f>
        <v>4000</v>
      </c>
      <c r="F67" s="30">
        <f t="shared" si="2"/>
        <v>0</v>
      </c>
      <c r="G67" s="38">
        <f t="shared" si="11"/>
        <v>0</v>
      </c>
    </row>
    <row r="68" spans="1:7" x14ac:dyDescent="0.25">
      <c r="A68" s="3"/>
      <c r="B68" s="8"/>
      <c r="C68" s="12"/>
      <c r="D68" s="13"/>
      <c r="F68" s="29"/>
      <c r="G68" s="29"/>
    </row>
    <row r="69" spans="1:7" x14ac:dyDescent="0.25">
      <c r="A69" s="3">
        <v>5300</v>
      </c>
      <c r="B69" s="4" t="s">
        <v>72</v>
      </c>
      <c r="C69" s="7">
        <v>1950</v>
      </c>
      <c r="D69" s="18">
        <v>2218</v>
      </c>
      <c r="F69" s="29">
        <f t="shared" si="2"/>
        <v>268</v>
      </c>
      <c r="G69" s="37">
        <f t="shared" ref="G69:G74" si="12">SUM(D69-C69)/C69</f>
        <v>0.13743589743589743</v>
      </c>
    </row>
    <row r="70" spans="1:7" x14ac:dyDescent="0.25">
      <c r="A70" s="3">
        <v>5400</v>
      </c>
      <c r="B70" s="4" t="s">
        <v>45</v>
      </c>
      <c r="C70" s="7">
        <v>500</v>
      </c>
      <c r="D70" s="18">
        <v>520</v>
      </c>
      <c r="F70" s="29">
        <f t="shared" si="2"/>
        <v>20</v>
      </c>
      <c r="G70" s="37">
        <f t="shared" si="12"/>
        <v>0.04</v>
      </c>
    </row>
    <row r="71" spans="1:7" x14ac:dyDescent="0.25">
      <c r="A71" s="3">
        <v>5440</v>
      </c>
      <c r="B71" s="4" t="s">
        <v>47</v>
      </c>
      <c r="C71" s="7">
        <v>250</v>
      </c>
      <c r="D71" s="18">
        <v>260</v>
      </c>
      <c r="F71" s="29">
        <f t="shared" si="2"/>
        <v>10</v>
      </c>
      <c r="G71" s="37">
        <f t="shared" si="12"/>
        <v>0.04</v>
      </c>
    </row>
    <row r="72" spans="1:7" x14ac:dyDescent="0.25">
      <c r="A72" s="3"/>
      <c r="B72" s="8" t="s">
        <v>73</v>
      </c>
      <c r="C72" s="10">
        <f>SUM(C69:C71)</f>
        <v>2700</v>
      </c>
      <c r="D72" s="15">
        <f>SUM(D69:D71)</f>
        <v>2998</v>
      </c>
      <c r="F72" s="29">
        <f t="shared" si="2"/>
        <v>298</v>
      </c>
      <c r="G72" s="38">
        <f t="shared" si="12"/>
        <v>0.11037037037037037</v>
      </c>
    </row>
    <row r="73" spans="1:7" x14ac:dyDescent="0.25">
      <c r="A73" s="3"/>
      <c r="B73" s="8"/>
      <c r="C73" s="10"/>
      <c r="D73" s="15"/>
      <c r="F73" s="29"/>
      <c r="G73" s="37"/>
    </row>
    <row r="74" spans="1:7" x14ac:dyDescent="0.25">
      <c r="A74" s="3"/>
      <c r="B74" s="8" t="s">
        <v>74</v>
      </c>
      <c r="C74" s="11">
        <f>SUM(C67-C72)</f>
        <v>1300</v>
      </c>
      <c r="D74" s="16">
        <f>SUM(D67-D72)</f>
        <v>1002</v>
      </c>
      <c r="F74" s="32">
        <f t="shared" si="2"/>
        <v>-298</v>
      </c>
      <c r="G74" s="40">
        <f t="shared" si="12"/>
        <v>-0.22923076923076924</v>
      </c>
    </row>
    <row r="75" spans="1:7" x14ac:dyDescent="0.25">
      <c r="A75" s="3"/>
      <c r="B75" s="4"/>
      <c r="C75" s="9"/>
      <c r="D75" s="14"/>
      <c r="F75" s="29"/>
      <c r="G75" s="29"/>
    </row>
    <row r="76" spans="1:7" ht="14.65" customHeight="1" x14ac:dyDescent="0.25">
      <c r="A76" s="3"/>
      <c r="B76" s="4"/>
      <c r="C76" s="127" t="s">
        <v>192</v>
      </c>
      <c r="D76" s="126" t="s">
        <v>194</v>
      </c>
      <c r="F76" s="124" t="s">
        <v>28</v>
      </c>
      <c r="G76" s="124" t="s">
        <v>29</v>
      </c>
    </row>
    <row r="77" spans="1:7" x14ac:dyDescent="0.25">
      <c r="A77" s="5">
        <v>206</v>
      </c>
      <c r="B77" s="6" t="s">
        <v>75</v>
      </c>
      <c r="C77" s="127"/>
      <c r="D77" s="126"/>
      <c r="F77" s="124"/>
      <c r="G77" s="124"/>
    </row>
    <row r="78" spans="1:7" x14ac:dyDescent="0.25">
      <c r="A78" s="3">
        <v>5000</v>
      </c>
      <c r="B78" s="4" t="s">
        <v>44</v>
      </c>
      <c r="C78" s="7">
        <v>0</v>
      </c>
      <c r="D78" s="18">
        <v>0</v>
      </c>
      <c r="F78" s="29">
        <f t="shared" ref="F78:F138" si="13">SUM(D78-C78)</f>
        <v>0</v>
      </c>
      <c r="G78" s="37" t="e">
        <f t="shared" ref="G78:G86" si="14">SUM(D78-C78)/C78</f>
        <v>#DIV/0!</v>
      </c>
    </row>
    <row r="79" spans="1:7" x14ac:dyDescent="0.25">
      <c r="A79" s="3">
        <v>5011</v>
      </c>
      <c r="B79" s="4" t="s">
        <v>174</v>
      </c>
      <c r="C79" s="23">
        <v>1500</v>
      </c>
      <c r="D79" s="18">
        <v>1600</v>
      </c>
      <c r="F79" s="29">
        <f t="shared" si="13"/>
        <v>100</v>
      </c>
      <c r="G79" s="37">
        <f t="shared" si="14"/>
        <v>6.6666666666666666E-2</v>
      </c>
    </row>
    <row r="80" spans="1:7" x14ac:dyDescent="0.25">
      <c r="A80" s="3">
        <v>5013</v>
      </c>
      <c r="B80" s="4" t="s">
        <v>175</v>
      </c>
      <c r="C80" s="23">
        <v>2800</v>
      </c>
      <c r="D80" s="18">
        <v>3244</v>
      </c>
      <c r="F80" s="29">
        <f>SUM(D80-C80)</f>
        <v>444</v>
      </c>
      <c r="G80" s="37">
        <f>SUM(D80-C80)/C80</f>
        <v>0.15857142857142856</v>
      </c>
    </row>
    <row r="81" spans="1:7" x14ac:dyDescent="0.25">
      <c r="A81" s="3">
        <v>5020</v>
      </c>
      <c r="B81" s="4" t="s">
        <v>56</v>
      </c>
      <c r="C81" s="23">
        <v>450</v>
      </c>
      <c r="D81" s="18">
        <v>540</v>
      </c>
      <c r="F81" s="29">
        <f t="shared" si="13"/>
        <v>90</v>
      </c>
      <c r="G81" s="37">
        <f t="shared" si="14"/>
        <v>0.2</v>
      </c>
    </row>
    <row r="82" spans="1:7" x14ac:dyDescent="0.25">
      <c r="A82" s="3">
        <v>5030</v>
      </c>
      <c r="B82" s="4" t="s">
        <v>76</v>
      </c>
      <c r="C82" s="23">
        <v>1650</v>
      </c>
      <c r="D82" s="18">
        <v>2112</v>
      </c>
      <c r="F82" s="29">
        <f t="shared" si="13"/>
        <v>462</v>
      </c>
      <c r="G82" s="37">
        <f t="shared" si="14"/>
        <v>0.28000000000000003</v>
      </c>
    </row>
    <row r="83" spans="1:7" x14ac:dyDescent="0.25">
      <c r="A83" s="3">
        <v>5310</v>
      </c>
      <c r="B83" s="4" t="s">
        <v>77</v>
      </c>
      <c r="C83" s="23">
        <v>6000</v>
      </c>
      <c r="D83" s="18">
        <v>6300</v>
      </c>
      <c r="F83" s="29">
        <f t="shared" si="13"/>
        <v>300</v>
      </c>
      <c r="G83" s="37">
        <f t="shared" si="14"/>
        <v>0.05</v>
      </c>
    </row>
    <row r="84" spans="1:7" x14ac:dyDescent="0.25">
      <c r="A84" s="3">
        <v>5400</v>
      </c>
      <c r="B84" s="4" t="s">
        <v>45</v>
      </c>
      <c r="C84" s="23">
        <v>1000</v>
      </c>
      <c r="D84" s="18">
        <v>7000</v>
      </c>
      <c r="F84" s="29">
        <f t="shared" si="13"/>
        <v>6000</v>
      </c>
      <c r="G84" s="37">
        <f t="shared" si="14"/>
        <v>6</v>
      </c>
    </row>
    <row r="85" spans="1:7" x14ac:dyDescent="0.25">
      <c r="A85" s="3">
        <v>5440</v>
      </c>
      <c r="B85" s="4" t="s">
        <v>47</v>
      </c>
      <c r="C85" s="23">
        <v>1000</v>
      </c>
      <c r="D85" s="18">
        <v>1000</v>
      </c>
      <c r="F85" s="29">
        <f t="shared" si="13"/>
        <v>0</v>
      </c>
      <c r="G85" s="37">
        <f t="shared" si="14"/>
        <v>0</v>
      </c>
    </row>
    <row r="86" spans="1:7" x14ac:dyDescent="0.25">
      <c r="A86" s="3"/>
      <c r="B86" s="8" t="s">
        <v>78</v>
      </c>
      <c r="C86" s="10">
        <f>SUM(C78:C85)</f>
        <v>14400</v>
      </c>
      <c r="D86" s="15">
        <f>SUM(D78:D85)</f>
        <v>21796</v>
      </c>
      <c r="F86" s="30">
        <f t="shared" si="13"/>
        <v>7396</v>
      </c>
      <c r="G86" s="38">
        <f t="shared" si="14"/>
        <v>0.51361111111111113</v>
      </c>
    </row>
    <row r="87" spans="1:7" x14ac:dyDescent="0.25">
      <c r="A87" s="3"/>
      <c r="B87" s="8"/>
      <c r="C87" s="10"/>
      <c r="D87" s="15"/>
      <c r="F87" s="29"/>
      <c r="G87" s="29"/>
    </row>
    <row r="88" spans="1:7" x14ac:dyDescent="0.25">
      <c r="A88" s="3"/>
      <c r="B88" s="8" t="s">
        <v>79</v>
      </c>
      <c r="C88" s="11">
        <f>SUM(0-C86)</f>
        <v>-14400</v>
      </c>
      <c r="D88" s="16">
        <f>SUM(0-D86)</f>
        <v>-21796</v>
      </c>
      <c r="F88" s="32">
        <f t="shared" si="13"/>
        <v>-7396</v>
      </c>
      <c r="G88" s="40">
        <f t="shared" ref="G88" si="15">SUM(D88-C88)/C88</f>
        <v>0.51361111111111113</v>
      </c>
    </row>
    <row r="89" spans="1:7" x14ac:dyDescent="0.25">
      <c r="A89" s="3"/>
      <c r="B89" s="4"/>
      <c r="C89" s="9"/>
      <c r="D89" s="14"/>
      <c r="F89" s="29"/>
      <c r="G89" s="29"/>
    </row>
    <row r="90" spans="1:7" ht="14.65" customHeight="1" x14ac:dyDescent="0.25">
      <c r="A90" s="3"/>
      <c r="B90" s="4"/>
      <c r="C90" s="127" t="s">
        <v>192</v>
      </c>
      <c r="D90" s="126" t="s">
        <v>194</v>
      </c>
      <c r="F90" s="124" t="s">
        <v>28</v>
      </c>
      <c r="G90" s="124" t="s">
        <v>29</v>
      </c>
    </row>
    <row r="91" spans="1:7" x14ac:dyDescent="0.25">
      <c r="A91" s="5">
        <v>207</v>
      </c>
      <c r="B91" s="6" t="s">
        <v>80</v>
      </c>
      <c r="C91" s="127"/>
      <c r="D91" s="126"/>
      <c r="F91" s="124"/>
      <c r="G91" s="124"/>
    </row>
    <row r="92" spans="1:7" x14ac:dyDescent="0.25">
      <c r="A92" s="3">
        <v>5580</v>
      </c>
      <c r="B92" s="4" t="s">
        <v>81</v>
      </c>
      <c r="C92" s="7">
        <v>2500</v>
      </c>
      <c r="D92" s="18">
        <v>2500</v>
      </c>
      <c r="F92" s="29">
        <f t="shared" si="13"/>
        <v>0</v>
      </c>
      <c r="G92" s="37">
        <f t="shared" ref="G92:G94" si="16">SUM(D92-C92)/C92</f>
        <v>0</v>
      </c>
    </row>
    <row r="93" spans="1:7" x14ac:dyDescent="0.25">
      <c r="A93" s="3">
        <v>5720</v>
      </c>
      <c r="B93" s="4" t="s">
        <v>49</v>
      </c>
      <c r="C93" s="7">
        <v>5000</v>
      </c>
      <c r="D93" s="18">
        <v>42000</v>
      </c>
      <c r="F93" s="29">
        <f t="shared" si="13"/>
        <v>37000</v>
      </c>
      <c r="G93" s="37">
        <f t="shared" si="16"/>
        <v>7.4</v>
      </c>
    </row>
    <row r="94" spans="1:7" x14ac:dyDescent="0.25">
      <c r="A94" s="3"/>
      <c r="B94" s="8" t="s">
        <v>82</v>
      </c>
      <c r="C94" s="10">
        <f>SUM(C92:C93)</f>
        <v>7500</v>
      </c>
      <c r="D94" s="15">
        <f>SUM(D92:D93)</f>
        <v>44500</v>
      </c>
      <c r="F94" s="29">
        <f t="shared" si="13"/>
        <v>37000</v>
      </c>
      <c r="G94" s="37">
        <f t="shared" si="16"/>
        <v>4.9333333333333336</v>
      </c>
    </row>
    <row r="95" spans="1:7" x14ac:dyDescent="0.25">
      <c r="A95" s="3"/>
      <c r="B95" s="8"/>
      <c r="C95" s="10"/>
      <c r="D95" s="15"/>
      <c r="F95" s="29"/>
      <c r="G95" s="29"/>
    </row>
    <row r="96" spans="1:7" x14ac:dyDescent="0.25">
      <c r="A96" s="3"/>
      <c r="B96" s="8" t="s">
        <v>83</v>
      </c>
      <c r="C96" s="11">
        <f>SUM(0-C94)</f>
        <v>-7500</v>
      </c>
      <c r="D96" s="16">
        <f>SUM(0-D94)</f>
        <v>-44500</v>
      </c>
      <c r="F96" s="32">
        <f t="shared" si="13"/>
        <v>-37000</v>
      </c>
      <c r="G96" s="40">
        <f t="shared" ref="G96" si="17">SUM(D96-C96)/C96</f>
        <v>4.9333333333333336</v>
      </c>
    </row>
    <row r="97" spans="1:7" x14ac:dyDescent="0.25">
      <c r="A97" s="3"/>
      <c r="B97" s="4"/>
      <c r="C97" s="9"/>
      <c r="D97" s="14"/>
      <c r="F97" s="29"/>
      <c r="G97" s="29"/>
    </row>
    <row r="98" spans="1:7" ht="14.65" customHeight="1" x14ac:dyDescent="0.25">
      <c r="A98" s="3"/>
      <c r="B98" s="4"/>
      <c r="C98" s="127" t="s">
        <v>192</v>
      </c>
      <c r="D98" s="126" t="s">
        <v>194</v>
      </c>
      <c r="F98" s="124" t="s">
        <v>28</v>
      </c>
      <c r="G98" s="124" t="s">
        <v>29</v>
      </c>
    </row>
    <row r="99" spans="1:7" x14ac:dyDescent="0.25">
      <c r="A99" s="5">
        <v>208</v>
      </c>
      <c r="B99" s="6" t="s">
        <v>84</v>
      </c>
      <c r="C99" s="127"/>
      <c r="D99" s="126"/>
      <c r="F99" s="124"/>
      <c r="G99" s="124"/>
    </row>
    <row r="100" spans="1:7" x14ac:dyDescent="0.25">
      <c r="A100" s="3">
        <v>3200</v>
      </c>
      <c r="B100" s="4" t="s">
        <v>85</v>
      </c>
      <c r="C100" s="7">
        <v>3160</v>
      </c>
      <c r="D100" s="18">
        <v>3280</v>
      </c>
      <c r="F100" s="29">
        <f t="shared" si="13"/>
        <v>120</v>
      </c>
      <c r="G100" s="37">
        <f t="shared" ref="G100:G101" si="18">SUM(D100-C100)/C100</f>
        <v>3.7974683544303799E-2</v>
      </c>
    </row>
    <row r="101" spans="1:7" x14ac:dyDescent="0.25">
      <c r="A101" s="3"/>
      <c r="B101" s="8" t="s">
        <v>86</v>
      </c>
      <c r="C101" s="12">
        <f>SUM(C100:C100)</f>
        <v>3160</v>
      </c>
      <c r="D101" s="13">
        <f>SUM(D100:D100)</f>
        <v>3280</v>
      </c>
      <c r="F101" s="30">
        <f t="shared" si="13"/>
        <v>120</v>
      </c>
      <c r="G101" s="38">
        <f t="shared" si="18"/>
        <v>3.7974683544303799E-2</v>
      </c>
    </row>
    <row r="102" spans="1:7" x14ac:dyDescent="0.25">
      <c r="A102" s="3"/>
      <c r="B102" s="8"/>
      <c r="C102" s="12"/>
      <c r="D102" s="13"/>
      <c r="F102" s="29"/>
      <c r="G102" s="29"/>
    </row>
    <row r="103" spans="1:7" x14ac:dyDescent="0.25">
      <c r="A103" s="3">
        <v>5013</v>
      </c>
      <c r="B103" s="4" t="s">
        <v>175</v>
      </c>
      <c r="C103" s="7">
        <v>865</v>
      </c>
      <c r="D103" s="41">
        <v>670</v>
      </c>
      <c r="F103" s="29">
        <f t="shared" si="13"/>
        <v>-195</v>
      </c>
      <c r="G103" s="37">
        <f t="shared" ref="G103:G107" si="19">SUM(D103-C103)/C103</f>
        <v>-0.22543352601156069</v>
      </c>
    </row>
    <row r="104" spans="1:7" x14ac:dyDescent="0.25">
      <c r="A104" s="3">
        <v>5410</v>
      </c>
      <c r="B104" s="4" t="s">
        <v>46</v>
      </c>
      <c r="C104" s="7">
        <v>550</v>
      </c>
      <c r="D104" s="18">
        <v>550</v>
      </c>
      <c r="F104" s="29">
        <f t="shared" si="13"/>
        <v>0</v>
      </c>
      <c r="G104" s="37">
        <f t="shared" si="19"/>
        <v>0</v>
      </c>
    </row>
    <row r="105" spans="1:7" x14ac:dyDescent="0.25">
      <c r="A105" s="3">
        <v>5720</v>
      </c>
      <c r="B105" s="4" t="s">
        <v>49</v>
      </c>
      <c r="C105" s="42">
        <v>0</v>
      </c>
      <c r="D105" s="14">
        <v>0</v>
      </c>
      <c r="F105" s="29">
        <f t="shared" si="13"/>
        <v>0</v>
      </c>
      <c r="G105" s="37" t="e">
        <f t="shared" si="19"/>
        <v>#DIV/0!</v>
      </c>
    </row>
    <row r="106" spans="1:7" x14ac:dyDescent="0.25">
      <c r="A106" s="3">
        <v>5750</v>
      </c>
      <c r="B106" s="4" t="s">
        <v>87</v>
      </c>
      <c r="C106" s="42">
        <v>500</v>
      </c>
      <c r="D106" s="14">
        <v>530</v>
      </c>
      <c r="F106" s="29">
        <f t="shared" si="13"/>
        <v>30</v>
      </c>
      <c r="G106" s="37">
        <f t="shared" si="19"/>
        <v>0.06</v>
      </c>
    </row>
    <row r="107" spans="1:7" x14ac:dyDescent="0.25">
      <c r="A107" s="3"/>
      <c r="B107" s="8" t="s">
        <v>88</v>
      </c>
      <c r="C107" s="10">
        <f>SUM(C103:C106)</f>
        <v>1915</v>
      </c>
      <c r="D107" s="15">
        <f>SUM(D103:D106)</f>
        <v>1750</v>
      </c>
      <c r="F107" s="29">
        <f t="shared" si="13"/>
        <v>-165</v>
      </c>
      <c r="G107" s="37">
        <f t="shared" si="19"/>
        <v>-8.6161879895561358E-2</v>
      </c>
    </row>
    <row r="108" spans="1:7" x14ac:dyDescent="0.25">
      <c r="A108" s="3"/>
      <c r="B108" s="8"/>
      <c r="C108" s="10"/>
      <c r="D108" s="15"/>
      <c r="F108" s="29"/>
      <c r="G108" s="29"/>
    </row>
    <row r="109" spans="1:7" x14ac:dyDescent="0.25">
      <c r="A109" s="3"/>
      <c r="B109" s="8" t="s">
        <v>89</v>
      </c>
      <c r="C109" s="11">
        <f>SUM(C101-C107)</f>
        <v>1245</v>
      </c>
      <c r="D109" s="16">
        <f>SUM(D101-D107)</f>
        <v>1530</v>
      </c>
      <c r="F109" s="32">
        <f t="shared" si="13"/>
        <v>285</v>
      </c>
      <c r="G109" s="40">
        <f t="shared" ref="G109" si="20">SUM(D109-C109)/C109</f>
        <v>0.2289156626506024</v>
      </c>
    </row>
    <row r="110" spans="1:7" x14ac:dyDescent="0.25">
      <c r="A110" s="3"/>
      <c r="B110" s="4"/>
      <c r="C110" s="9"/>
      <c r="D110" s="14"/>
      <c r="F110" s="29"/>
      <c r="G110" s="29"/>
    </row>
    <row r="111" spans="1:7" ht="14.65" customHeight="1" x14ac:dyDescent="0.25">
      <c r="A111" s="3"/>
      <c r="B111" s="4"/>
      <c r="C111" s="127" t="s">
        <v>192</v>
      </c>
      <c r="D111" s="126" t="s">
        <v>194</v>
      </c>
      <c r="F111" s="124" t="s">
        <v>28</v>
      </c>
      <c r="G111" s="124" t="s">
        <v>29</v>
      </c>
    </row>
    <row r="112" spans="1:7" x14ac:dyDescent="0.25">
      <c r="A112" s="5">
        <v>209</v>
      </c>
      <c r="B112" s="6" t="s">
        <v>90</v>
      </c>
      <c r="C112" s="127"/>
      <c r="D112" s="126"/>
      <c r="F112" s="124"/>
      <c r="G112" s="124"/>
    </row>
    <row r="113" spans="1:7" x14ac:dyDescent="0.25">
      <c r="A113" s="3">
        <v>5500</v>
      </c>
      <c r="B113" s="4" t="s">
        <v>91</v>
      </c>
      <c r="C113" s="7">
        <v>100</v>
      </c>
      <c r="D113" s="18">
        <v>104</v>
      </c>
      <c r="F113" s="29">
        <f t="shared" si="13"/>
        <v>4</v>
      </c>
      <c r="G113" s="37">
        <f t="shared" ref="G113:G119" si="21">SUM(D113-C113)/C113</f>
        <v>0.04</v>
      </c>
    </row>
    <row r="114" spans="1:7" x14ac:dyDescent="0.25">
      <c r="A114" s="3">
        <v>5510</v>
      </c>
      <c r="B114" s="4" t="s">
        <v>92</v>
      </c>
      <c r="C114" s="7">
        <v>500</v>
      </c>
      <c r="D114" s="41">
        <v>520</v>
      </c>
      <c r="F114" s="29">
        <f t="shared" si="13"/>
        <v>20</v>
      </c>
      <c r="G114" s="37">
        <f t="shared" si="21"/>
        <v>0.04</v>
      </c>
    </row>
    <row r="115" spans="1:7" x14ac:dyDescent="0.25">
      <c r="A115" s="3">
        <v>5520</v>
      </c>
      <c r="B115" s="4" t="s">
        <v>93</v>
      </c>
      <c r="C115" s="7">
        <v>100</v>
      </c>
      <c r="D115" s="18">
        <v>104</v>
      </c>
      <c r="F115" s="29">
        <f t="shared" si="13"/>
        <v>4</v>
      </c>
      <c r="G115" s="37">
        <f t="shared" si="21"/>
        <v>0.04</v>
      </c>
    </row>
    <row r="116" spans="1:7" x14ac:dyDescent="0.25">
      <c r="A116" s="3" t="s">
        <v>170</v>
      </c>
      <c r="B116" s="4" t="s">
        <v>196</v>
      </c>
      <c r="C116" s="42">
        <v>0</v>
      </c>
      <c r="D116" s="14">
        <v>350</v>
      </c>
      <c r="F116" s="29">
        <f t="shared" si="13"/>
        <v>350</v>
      </c>
      <c r="G116" s="37" t="e">
        <f t="shared" si="21"/>
        <v>#DIV/0!</v>
      </c>
    </row>
    <row r="117" spans="1:7" x14ac:dyDescent="0.25">
      <c r="A117" s="3">
        <v>5540</v>
      </c>
      <c r="B117" s="4" t="s">
        <v>94</v>
      </c>
      <c r="C117" s="42">
        <v>550</v>
      </c>
      <c r="D117" s="14">
        <v>600</v>
      </c>
      <c r="F117" s="29">
        <f t="shared" si="13"/>
        <v>50</v>
      </c>
      <c r="G117" s="37">
        <f t="shared" si="21"/>
        <v>9.0909090909090912E-2</v>
      </c>
    </row>
    <row r="118" spans="1:7" x14ac:dyDescent="0.25">
      <c r="A118" s="3">
        <v>5710</v>
      </c>
      <c r="B118" s="4" t="s">
        <v>0</v>
      </c>
      <c r="C118" s="42">
        <v>100</v>
      </c>
      <c r="D118" s="14">
        <v>100</v>
      </c>
      <c r="F118" s="29">
        <f t="shared" si="13"/>
        <v>0</v>
      </c>
      <c r="G118" s="37">
        <f t="shared" si="21"/>
        <v>0</v>
      </c>
    </row>
    <row r="119" spans="1:7" x14ac:dyDescent="0.25">
      <c r="A119" s="3"/>
      <c r="B119" s="8" t="s">
        <v>95</v>
      </c>
      <c r="C119" s="10">
        <f>SUM(C113:C118)</f>
        <v>1350</v>
      </c>
      <c r="D119" s="15">
        <f>SUM(D113:D118)</f>
        <v>1778</v>
      </c>
      <c r="F119" s="29">
        <f t="shared" si="13"/>
        <v>428</v>
      </c>
      <c r="G119" s="38">
        <f t="shared" si="21"/>
        <v>0.31703703703703706</v>
      </c>
    </row>
    <row r="120" spans="1:7" x14ac:dyDescent="0.25">
      <c r="A120" s="3"/>
      <c r="B120" s="8"/>
      <c r="C120" s="10"/>
      <c r="D120" s="15"/>
      <c r="F120" s="29"/>
      <c r="G120" s="29"/>
    </row>
    <row r="121" spans="1:7" x14ac:dyDescent="0.25">
      <c r="A121" s="3"/>
      <c r="B121" s="8" t="s">
        <v>96</v>
      </c>
      <c r="C121" s="11">
        <f>SUM(0-C119)</f>
        <v>-1350</v>
      </c>
      <c r="D121" s="16">
        <f>SUM(0-D119)</f>
        <v>-1778</v>
      </c>
      <c r="F121" s="32">
        <f t="shared" si="13"/>
        <v>-428</v>
      </c>
      <c r="G121" s="40">
        <f t="shared" ref="G121" si="22">SUM(D121-C121)/C121</f>
        <v>0.31703703703703706</v>
      </c>
    </row>
    <row r="122" spans="1:7" x14ac:dyDescent="0.25">
      <c r="A122" s="3"/>
      <c r="B122" s="8"/>
      <c r="C122" s="10"/>
      <c r="D122" s="15"/>
      <c r="F122" s="30"/>
      <c r="G122" s="38"/>
    </row>
    <row r="123" spans="1:7" x14ac:dyDescent="0.25">
      <c r="A123" s="3"/>
      <c r="B123" s="8"/>
      <c r="C123" s="10"/>
      <c r="D123" s="15"/>
      <c r="F123" s="30"/>
      <c r="G123" s="38"/>
    </row>
    <row r="124" spans="1:7" x14ac:dyDescent="0.25">
      <c r="A124" s="3"/>
      <c r="B124" s="4"/>
      <c r="C124" s="9"/>
      <c r="D124" s="14"/>
      <c r="F124" s="29"/>
      <c r="G124" s="71" t="s">
        <v>146</v>
      </c>
    </row>
    <row r="125" spans="1:7" ht="14.65" customHeight="1" x14ac:dyDescent="0.25">
      <c r="A125" s="3"/>
      <c r="B125" s="4"/>
      <c r="C125" s="127" t="s">
        <v>192</v>
      </c>
      <c r="D125" s="126" t="s">
        <v>194</v>
      </c>
      <c r="F125" s="124" t="s">
        <v>28</v>
      </c>
      <c r="G125" s="124" t="s">
        <v>29</v>
      </c>
    </row>
    <row r="126" spans="1:7" x14ac:dyDescent="0.25">
      <c r="A126" s="5">
        <v>210</v>
      </c>
      <c r="B126" s="6" t="s">
        <v>97</v>
      </c>
      <c r="C126" s="127"/>
      <c r="D126" s="126"/>
      <c r="F126" s="124"/>
      <c r="G126" s="124"/>
    </row>
    <row r="127" spans="1:7" x14ac:dyDescent="0.25">
      <c r="A127" s="3">
        <v>5020</v>
      </c>
      <c r="B127" s="4" t="s">
        <v>56</v>
      </c>
      <c r="C127" s="7">
        <v>5300</v>
      </c>
      <c r="D127" s="18">
        <v>5600</v>
      </c>
      <c r="F127" s="29">
        <f t="shared" si="13"/>
        <v>300</v>
      </c>
      <c r="G127" s="37">
        <f t="shared" ref="G127:G132" si="23">SUM(D127-C127)/C127</f>
        <v>5.6603773584905662E-2</v>
      </c>
    </row>
    <row r="128" spans="1:7" x14ac:dyDescent="0.25">
      <c r="A128" s="3">
        <v>5410</v>
      </c>
      <c r="B128" s="4" t="s">
        <v>46</v>
      </c>
      <c r="C128" s="7">
        <v>9000</v>
      </c>
      <c r="D128" s="18">
        <v>9000</v>
      </c>
      <c r="F128" s="29">
        <f t="shared" si="13"/>
        <v>0</v>
      </c>
      <c r="G128" s="37">
        <f t="shared" si="23"/>
        <v>0</v>
      </c>
    </row>
    <row r="129" spans="1:7" x14ac:dyDescent="0.25">
      <c r="A129" s="3">
        <v>5430</v>
      </c>
      <c r="B129" s="4" t="s">
        <v>98</v>
      </c>
      <c r="C129" s="7">
        <v>1000</v>
      </c>
      <c r="D129" s="18">
        <v>1000</v>
      </c>
      <c r="F129" s="29">
        <f t="shared" si="13"/>
        <v>0</v>
      </c>
      <c r="G129" s="37">
        <f t="shared" si="23"/>
        <v>0</v>
      </c>
    </row>
    <row r="130" spans="1:7" x14ac:dyDescent="0.25">
      <c r="A130" s="3">
        <v>5550</v>
      </c>
      <c r="B130" s="4" t="s">
        <v>48</v>
      </c>
      <c r="C130" s="7">
        <v>3000</v>
      </c>
      <c r="D130" s="18">
        <v>3000</v>
      </c>
      <c r="F130" s="29">
        <f t="shared" si="13"/>
        <v>0</v>
      </c>
      <c r="G130" s="37">
        <f t="shared" si="23"/>
        <v>0</v>
      </c>
    </row>
    <row r="131" spans="1:7" x14ac:dyDescent="0.25">
      <c r="A131" s="3">
        <v>5720</v>
      </c>
      <c r="B131" s="4" t="s">
        <v>49</v>
      </c>
      <c r="C131" s="7">
        <v>5000</v>
      </c>
      <c r="D131" s="18">
        <v>5000</v>
      </c>
      <c r="F131" s="29">
        <f t="shared" si="13"/>
        <v>0</v>
      </c>
      <c r="G131" s="37">
        <f t="shared" si="23"/>
        <v>0</v>
      </c>
    </row>
    <row r="132" spans="1:7" x14ac:dyDescent="0.25">
      <c r="A132" s="3"/>
      <c r="B132" s="8" t="s">
        <v>99</v>
      </c>
      <c r="C132" s="10">
        <f>SUM(C127:C131)</f>
        <v>23300</v>
      </c>
      <c r="D132" s="15">
        <f>SUM(D127:D131)</f>
        <v>23600</v>
      </c>
      <c r="F132" s="30">
        <f t="shared" si="13"/>
        <v>300</v>
      </c>
      <c r="G132" s="38">
        <f t="shared" si="23"/>
        <v>1.2875536480686695E-2</v>
      </c>
    </row>
    <row r="133" spans="1:7" x14ac:dyDescent="0.25">
      <c r="A133" s="3"/>
      <c r="B133" s="8"/>
      <c r="C133" s="10"/>
      <c r="D133" s="15"/>
      <c r="F133" s="29"/>
      <c r="G133" s="29"/>
    </row>
    <row r="134" spans="1:7" x14ac:dyDescent="0.25">
      <c r="A134" s="3"/>
      <c r="B134" s="8" t="s">
        <v>100</v>
      </c>
      <c r="C134" s="11">
        <f>SUM(0-C132)</f>
        <v>-23300</v>
      </c>
      <c r="D134" s="16">
        <f>SUM(0-D132)</f>
        <v>-23600</v>
      </c>
      <c r="F134" s="32">
        <f t="shared" si="13"/>
        <v>-300</v>
      </c>
      <c r="G134" s="40">
        <f t="shared" ref="G134" si="24">SUM(D134-C134)/C134</f>
        <v>1.2875536480686695E-2</v>
      </c>
    </row>
    <row r="135" spans="1:7" x14ac:dyDescent="0.25">
      <c r="A135" s="3"/>
      <c r="B135" s="4"/>
      <c r="C135" s="9"/>
      <c r="D135" s="14"/>
      <c r="F135" s="29"/>
      <c r="G135" s="29"/>
    </row>
    <row r="136" spans="1:7" ht="14.65" customHeight="1" x14ac:dyDescent="0.25">
      <c r="A136" s="3"/>
      <c r="B136" s="4"/>
      <c r="C136" s="127" t="s">
        <v>192</v>
      </c>
      <c r="D136" s="126" t="s">
        <v>194</v>
      </c>
      <c r="F136" s="124" t="s">
        <v>28</v>
      </c>
      <c r="G136" s="124" t="s">
        <v>29</v>
      </c>
    </row>
    <row r="137" spans="1:7" x14ac:dyDescent="0.25">
      <c r="A137" s="5">
        <v>211</v>
      </c>
      <c r="B137" s="6" t="s">
        <v>101</v>
      </c>
      <c r="C137" s="127"/>
      <c r="D137" s="126"/>
      <c r="F137" s="124"/>
      <c r="G137" s="124"/>
    </row>
    <row r="138" spans="1:7" x14ac:dyDescent="0.25">
      <c r="A138" s="3"/>
      <c r="B138" s="4"/>
      <c r="C138" s="7">
        <v>0</v>
      </c>
      <c r="D138" s="18">
        <v>0</v>
      </c>
      <c r="F138" s="29">
        <f t="shared" si="13"/>
        <v>0</v>
      </c>
      <c r="G138" s="37" t="e">
        <f t="shared" ref="G138:G140" si="25">SUM(D138-C138)/C138</f>
        <v>#DIV/0!</v>
      </c>
    </row>
    <row r="139" spans="1:7" x14ac:dyDescent="0.25">
      <c r="A139" s="3">
        <v>3140</v>
      </c>
      <c r="B139" s="4" t="s">
        <v>102</v>
      </c>
      <c r="C139" s="7">
        <v>42000</v>
      </c>
      <c r="D139" s="18">
        <v>50165</v>
      </c>
      <c r="F139" s="29">
        <f t="shared" ref="F139:F200" si="26">SUM(D139-C139)</f>
        <v>8165</v>
      </c>
      <c r="G139" s="37">
        <f t="shared" si="25"/>
        <v>0.19440476190476191</v>
      </c>
    </row>
    <row r="140" spans="1:7" x14ac:dyDescent="0.25">
      <c r="A140" s="3"/>
      <c r="B140" s="8" t="s">
        <v>103</v>
      </c>
      <c r="C140" s="12">
        <f>SUM(C138:C139)</f>
        <v>42000</v>
      </c>
      <c r="D140" s="13">
        <f>SUM(D138:D139)</f>
        <v>50165</v>
      </c>
      <c r="F140" s="30">
        <f t="shared" si="26"/>
        <v>8165</v>
      </c>
      <c r="G140" s="38">
        <f t="shared" si="25"/>
        <v>0.19440476190476191</v>
      </c>
    </row>
    <row r="141" spans="1:7" x14ac:dyDescent="0.25">
      <c r="A141" s="3"/>
      <c r="B141" s="8"/>
      <c r="C141" s="12"/>
      <c r="D141" s="13"/>
      <c r="F141" s="29"/>
      <c r="G141" s="29"/>
    </row>
    <row r="142" spans="1:7" x14ac:dyDescent="0.25">
      <c r="A142" s="3">
        <v>5000</v>
      </c>
      <c r="B142" s="4" t="s">
        <v>44</v>
      </c>
      <c r="C142" s="7">
        <v>1700</v>
      </c>
      <c r="D142" s="18">
        <v>2400</v>
      </c>
      <c r="F142" s="29">
        <f>SUM(D142-C142)</f>
        <v>700</v>
      </c>
      <c r="G142" s="29">
        <f>SUM(D142-C142)/C142</f>
        <v>0.41176470588235292</v>
      </c>
    </row>
    <row r="143" spans="1:7" x14ac:dyDescent="0.25">
      <c r="A143" s="3">
        <v>5005</v>
      </c>
      <c r="B143" s="4" t="s">
        <v>176</v>
      </c>
      <c r="C143" s="7">
        <v>6633</v>
      </c>
      <c r="D143" s="18">
        <v>6885</v>
      </c>
      <c r="F143" s="29">
        <f t="shared" si="26"/>
        <v>252</v>
      </c>
      <c r="G143" s="37">
        <f>SUM(D143-C143)/C143</f>
        <v>3.7991858887381276E-2</v>
      </c>
    </row>
    <row r="144" spans="1:7" x14ac:dyDescent="0.25">
      <c r="A144" s="3">
        <v>5011</v>
      </c>
      <c r="B144" s="4" t="s">
        <v>174</v>
      </c>
      <c r="C144" s="7">
        <v>10000</v>
      </c>
      <c r="D144" s="18">
        <v>11000</v>
      </c>
      <c r="F144" s="29">
        <f t="shared" si="26"/>
        <v>1000</v>
      </c>
      <c r="G144" s="37">
        <f t="shared" ref="G144:G155" si="27">SUM(D144-C144)/C144</f>
        <v>0.1</v>
      </c>
    </row>
    <row r="145" spans="1:7" x14ac:dyDescent="0.25">
      <c r="A145" s="3">
        <v>5013</v>
      </c>
      <c r="B145" s="4" t="s">
        <v>175</v>
      </c>
      <c r="C145" s="7">
        <v>1300</v>
      </c>
      <c r="D145" s="18">
        <v>2300</v>
      </c>
      <c r="F145" s="29">
        <f t="shared" si="26"/>
        <v>1000</v>
      </c>
      <c r="G145" s="37">
        <f t="shared" si="27"/>
        <v>0.76923076923076927</v>
      </c>
    </row>
    <row r="146" spans="1:7" x14ac:dyDescent="0.25">
      <c r="A146" s="3">
        <v>5020</v>
      </c>
      <c r="B146" s="4" t="s">
        <v>56</v>
      </c>
      <c r="C146" s="7">
        <v>1800</v>
      </c>
      <c r="D146" s="18">
        <v>1900</v>
      </c>
      <c r="F146" s="29">
        <f t="shared" si="26"/>
        <v>100</v>
      </c>
      <c r="G146" s="37">
        <f t="shared" si="27"/>
        <v>5.5555555555555552E-2</v>
      </c>
    </row>
    <row r="147" spans="1:7" x14ac:dyDescent="0.25">
      <c r="A147" s="3">
        <v>5320</v>
      </c>
      <c r="B147" s="4" t="s">
        <v>104</v>
      </c>
      <c r="C147" s="7">
        <v>6700</v>
      </c>
      <c r="D147" s="18">
        <v>7000</v>
      </c>
      <c r="F147" s="29">
        <f t="shared" si="26"/>
        <v>300</v>
      </c>
      <c r="G147" s="37">
        <f t="shared" si="27"/>
        <v>4.4776119402985072E-2</v>
      </c>
    </row>
    <row r="148" spans="1:7" x14ac:dyDescent="0.25">
      <c r="A148" s="3">
        <v>5400</v>
      </c>
      <c r="B148" s="4" t="s">
        <v>45</v>
      </c>
      <c r="C148" s="7">
        <v>2500</v>
      </c>
      <c r="D148" s="18">
        <v>7100</v>
      </c>
      <c r="F148" s="29">
        <f t="shared" si="26"/>
        <v>4600</v>
      </c>
      <c r="G148" s="37">
        <f t="shared" si="27"/>
        <v>1.84</v>
      </c>
    </row>
    <row r="149" spans="1:7" x14ac:dyDescent="0.25">
      <c r="A149" s="3">
        <v>5410</v>
      </c>
      <c r="B149" s="4" t="s">
        <v>46</v>
      </c>
      <c r="C149" s="7">
        <v>1000</v>
      </c>
      <c r="D149" s="18">
        <v>1100</v>
      </c>
      <c r="F149" s="29">
        <f t="shared" si="26"/>
        <v>100</v>
      </c>
      <c r="G149" s="37">
        <f t="shared" si="27"/>
        <v>0.1</v>
      </c>
    </row>
    <row r="150" spans="1:7" x14ac:dyDescent="0.25">
      <c r="A150" s="3">
        <v>5440</v>
      </c>
      <c r="B150" s="4" t="s">
        <v>47</v>
      </c>
      <c r="C150" s="7">
        <v>2000</v>
      </c>
      <c r="D150" s="41">
        <v>2100</v>
      </c>
      <c r="F150" s="29">
        <f t="shared" si="26"/>
        <v>100</v>
      </c>
      <c r="G150" s="37">
        <f t="shared" si="27"/>
        <v>0.05</v>
      </c>
    </row>
    <row r="151" spans="1:7" x14ac:dyDescent="0.25">
      <c r="A151" s="3">
        <v>5460</v>
      </c>
      <c r="B151" s="4" t="s">
        <v>57</v>
      </c>
      <c r="C151" s="7">
        <v>750</v>
      </c>
      <c r="D151" s="18">
        <v>780</v>
      </c>
      <c r="F151" s="29">
        <f t="shared" si="26"/>
        <v>30</v>
      </c>
      <c r="G151" s="37">
        <f t="shared" si="27"/>
        <v>0.04</v>
      </c>
    </row>
    <row r="152" spans="1:7" x14ac:dyDescent="0.25">
      <c r="A152" s="3">
        <v>5550</v>
      </c>
      <c r="B152" s="4" t="s">
        <v>48</v>
      </c>
      <c r="C152" s="42">
        <v>500</v>
      </c>
      <c r="D152" s="14">
        <v>500</v>
      </c>
      <c r="F152" s="29">
        <f t="shared" si="26"/>
        <v>0</v>
      </c>
      <c r="G152" s="37">
        <f t="shared" si="27"/>
        <v>0</v>
      </c>
    </row>
    <row r="153" spans="1:7" x14ac:dyDescent="0.25">
      <c r="A153" s="3">
        <v>5710</v>
      </c>
      <c r="B153" s="4" t="s">
        <v>0</v>
      </c>
      <c r="C153" s="42">
        <v>100</v>
      </c>
      <c r="D153" s="14">
        <v>100</v>
      </c>
      <c r="F153" s="29">
        <f t="shared" si="26"/>
        <v>0</v>
      </c>
      <c r="G153" s="37">
        <f t="shared" si="27"/>
        <v>0</v>
      </c>
    </row>
    <row r="154" spans="1:7" x14ac:dyDescent="0.25">
      <c r="A154" s="3">
        <v>5720</v>
      </c>
      <c r="B154" s="4" t="s">
        <v>49</v>
      </c>
      <c r="C154" s="42">
        <v>0</v>
      </c>
      <c r="D154" s="14">
        <v>0</v>
      </c>
      <c r="F154" s="29">
        <f t="shared" si="26"/>
        <v>0</v>
      </c>
      <c r="G154" s="37" t="e">
        <f t="shared" si="27"/>
        <v>#DIV/0!</v>
      </c>
    </row>
    <row r="155" spans="1:7" x14ac:dyDescent="0.25">
      <c r="A155" s="3"/>
      <c r="B155" s="8" t="s">
        <v>105</v>
      </c>
      <c r="C155" s="10">
        <f>SUM(C142:C154)</f>
        <v>34983</v>
      </c>
      <c r="D155" s="15">
        <f>SUM(D141:D154)</f>
        <v>43165</v>
      </c>
      <c r="F155" s="30">
        <f t="shared" si="26"/>
        <v>8182</v>
      </c>
      <c r="G155" s="38">
        <f t="shared" si="27"/>
        <v>0.23388502987165194</v>
      </c>
    </row>
    <row r="156" spans="1:7" x14ac:dyDescent="0.25">
      <c r="A156" s="3"/>
      <c r="B156" s="8"/>
      <c r="C156" s="10"/>
      <c r="D156" s="15"/>
      <c r="F156" s="29"/>
      <c r="G156" s="29"/>
    </row>
    <row r="157" spans="1:7" x14ac:dyDescent="0.25">
      <c r="A157" s="3"/>
      <c r="B157" s="8" t="s">
        <v>106</v>
      </c>
      <c r="C157" s="11">
        <f>SUM(C140-C155)</f>
        <v>7017</v>
      </c>
      <c r="D157" s="16">
        <f>SUM(D140-D155)</f>
        <v>7000</v>
      </c>
      <c r="F157" s="32">
        <f t="shared" si="26"/>
        <v>-17</v>
      </c>
      <c r="G157" s="40">
        <f t="shared" ref="G157" si="28">SUM(D157-C157)/C157</f>
        <v>-2.4226877583012683E-3</v>
      </c>
    </row>
    <row r="158" spans="1:7" x14ac:dyDescent="0.25">
      <c r="A158" s="3"/>
      <c r="B158" s="4"/>
      <c r="C158" s="9"/>
      <c r="D158" s="14"/>
      <c r="F158" s="29"/>
      <c r="G158" s="29"/>
    </row>
    <row r="159" spans="1:7" ht="14.65" customHeight="1" x14ac:dyDescent="0.25">
      <c r="A159" s="3"/>
      <c r="B159" s="4"/>
      <c r="C159" s="127" t="s">
        <v>192</v>
      </c>
      <c r="D159" s="126" t="s">
        <v>194</v>
      </c>
      <c r="F159" s="124" t="s">
        <v>28</v>
      </c>
      <c r="G159" s="124" t="s">
        <v>29</v>
      </c>
    </row>
    <row r="160" spans="1:7" x14ac:dyDescent="0.25">
      <c r="A160" s="5">
        <v>212</v>
      </c>
      <c r="B160" s="6" t="s">
        <v>107</v>
      </c>
      <c r="C160" s="127"/>
      <c r="D160" s="126"/>
      <c r="F160" s="124"/>
      <c r="G160" s="124"/>
    </row>
    <row r="161" spans="1:7" x14ac:dyDescent="0.25">
      <c r="A161" s="3">
        <v>5450</v>
      </c>
      <c r="B161" s="4" t="s">
        <v>108</v>
      </c>
      <c r="C161" s="7">
        <v>1000</v>
      </c>
      <c r="D161" s="18">
        <v>1000</v>
      </c>
      <c r="F161" s="29">
        <f t="shared" si="26"/>
        <v>0</v>
      </c>
      <c r="G161" s="37">
        <f t="shared" ref="G161:G166" si="29">SUM(D161-C161)/C161</f>
        <v>0</v>
      </c>
    </row>
    <row r="162" spans="1:7" x14ac:dyDescent="0.25">
      <c r="A162" s="3">
        <v>5470</v>
      </c>
      <c r="B162" s="4" t="s">
        <v>109</v>
      </c>
      <c r="C162" s="7">
        <v>250</v>
      </c>
      <c r="D162" s="18">
        <v>250</v>
      </c>
      <c r="F162" s="29">
        <f t="shared" si="26"/>
        <v>0</v>
      </c>
      <c r="G162" s="37">
        <f t="shared" si="29"/>
        <v>0</v>
      </c>
    </row>
    <row r="163" spans="1:7" x14ac:dyDescent="0.25">
      <c r="A163" s="3">
        <v>5480</v>
      </c>
      <c r="B163" s="4" t="s">
        <v>164</v>
      </c>
      <c r="C163" s="7">
        <v>2900</v>
      </c>
      <c r="D163" s="18">
        <v>800</v>
      </c>
      <c r="F163" s="29">
        <f t="shared" si="26"/>
        <v>-2100</v>
      </c>
      <c r="G163" s="37">
        <f t="shared" si="29"/>
        <v>-0.72413793103448276</v>
      </c>
    </row>
    <row r="164" spans="1:7" x14ac:dyDescent="0.25">
      <c r="A164" s="3">
        <v>5710</v>
      </c>
      <c r="B164" s="4" t="s">
        <v>0</v>
      </c>
      <c r="C164" s="7">
        <v>100</v>
      </c>
      <c r="D164" s="18">
        <v>100</v>
      </c>
      <c r="F164" s="29">
        <f t="shared" si="26"/>
        <v>0</v>
      </c>
      <c r="G164" s="37">
        <f t="shared" si="29"/>
        <v>0</v>
      </c>
    </row>
    <row r="165" spans="1:7" x14ac:dyDescent="0.25">
      <c r="A165" s="3">
        <v>5590</v>
      </c>
      <c r="B165" s="4" t="s">
        <v>110</v>
      </c>
      <c r="C165" s="7">
        <v>600</v>
      </c>
      <c r="D165" s="18">
        <v>500</v>
      </c>
      <c r="F165" s="29">
        <f t="shared" si="26"/>
        <v>-100</v>
      </c>
      <c r="G165" s="37">
        <f t="shared" si="29"/>
        <v>-0.16666666666666666</v>
      </c>
    </row>
    <row r="166" spans="1:7" x14ac:dyDescent="0.25">
      <c r="A166" s="3"/>
      <c r="B166" s="8" t="s">
        <v>111</v>
      </c>
      <c r="C166" s="10">
        <f>SUM(C161:C165)</f>
        <v>4850</v>
      </c>
      <c r="D166" s="15">
        <f>SUM(D161:D165)</f>
        <v>2650</v>
      </c>
      <c r="F166" s="30">
        <f t="shared" si="26"/>
        <v>-2200</v>
      </c>
      <c r="G166" s="38">
        <f t="shared" si="29"/>
        <v>-0.45360824742268041</v>
      </c>
    </row>
    <row r="167" spans="1:7" x14ac:dyDescent="0.25">
      <c r="A167" s="3"/>
      <c r="B167" s="8"/>
      <c r="C167" s="10"/>
      <c r="D167" s="15"/>
      <c r="F167" s="29"/>
      <c r="G167" s="29"/>
    </row>
    <row r="168" spans="1:7" x14ac:dyDescent="0.25">
      <c r="A168" s="3"/>
      <c r="B168" s="8" t="s">
        <v>112</v>
      </c>
      <c r="C168" s="11">
        <f>SUM(0-C166)</f>
        <v>-4850</v>
      </c>
      <c r="D168" s="16">
        <f>SUM(0-D166)</f>
        <v>-2650</v>
      </c>
      <c r="F168" s="32">
        <f t="shared" si="26"/>
        <v>2200</v>
      </c>
      <c r="G168" s="40">
        <f t="shared" ref="G168" si="30">SUM(D168-C168)/C168</f>
        <v>-0.45360824742268041</v>
      </c>
    </row>
    <row r="169" spans="1:7" x14ac:dyDescent="0.25">
      <c r="A169" s="3"/>
      <c r="B169" s="4"/>
      <c r="C169" s="9"/>
      <c r="D169" s="14"/>
      <c r="F169" s="29"/>
      <c r="G169" s="29"/>
    </row>
    <row r="170" spans="1:7" ht="14.65" customHeight="1" x14ac:dyDescent="0.25">
      <c r="A170" s="3"/>
      <c r="B170" s="4"/>
      <c r="C170" s="127" t="s">
        <v>192</v>
      </c>
      <c r="D170" s="126" t="s">
        <v>194</v>
      </c>
      <c r="F170" s="124" t="s">
        <v>28</v>
      </c>
      <c r="G170" s="124" t="s">
        <v>29</v>
      </c>
    </row>
    <row r="171" spans="1:7" x14ac:dyDescent="0.25">
      <c r="A171" s="5">
        <v>213</v>
      </c>
      <c r="B171" s="6" t="s">
        <v>113</v>
      </c>
      <c r="C171" s="127"/>
      <c r="D171" s="126"/>
      <c r="F171" s="124"/>
      <c r="G171" s="124"/>
    </row>
    <row r="172" spans="1:7" x14ac:dyDescent="0.25">
      <c r="A172" s="3">
        <v>3310</v>
      </c>
      <c r="B172" s="4" t="s">
        <v>114</v>
      </c>
      <c r="C172" s="7">
        <v>600</v>
      </c>
      <c r="D172" s="18">
        <v>600</v>
      </c>
      <c r="F172" s="29">
        <f t="shared" si="26"/>
        <v>0</v>
      </c>
      <c r="G172" s="37">
        <f t="shared" ref="G172:G182" si="31">SUM(D172-C172)/C172</f>
        <v>0</v>
      </c>
    </row>
    <row r="173" spans="1:7" x14ac:dyDescent="0.25">
      <c r="A173" s="3"/>
      <c r="B173" s="8" t="s">
        <v>115</v>
      </c>
      <c r="C173" s="12">
        <f>SUM(C172:C172)</f>
        <v>600</v>
      </c>
      <c r="D173" s="13">
        <f>SUM(D172:D172)</f>
        <v>600</v>
      </c>
      <c r="F173" s="30">
        <f t="shared" si="26"/>
        <v>0</v>
      </c>
      <c r="G173" s="38">
        <f t="shared" si="31"/>
        <v>0</v>
      </c>
    </row>
    <row r="174" spans="1:7" x14ac:dyDescent="0.25">
      <c r="A174" s="3"/>
      <c r="B174" s="8"/>
      <c r="C174" s="12"/>
      <c r="D174" s="13"/>
      <c r="F174" s="29"/>
      <c r="G174" s="37"/>
    </row>
    <row r="175" spans="1:7" x14ac:dyDescent="0.25">
      <c r="A175" s="3">
        <v>5020</v>
      </c>
      <c r="B175" s="4" t="s">
        <v>56</v>
      </c>
      <c r="C175" s="7">
        <v>5600</v>
      </c>
      <c r="D175" s="18">
        <v>5900</v>
      </c>
      <c r="F175" s="29">
        <f t="shared" si="26"/>
        <v>300</v>
      </c>
      <c r="G175" s="37">
        <f t="shared" si="31"/>
        <v>5.3571428571428568E-2</v>
      </c>
    </row>
    <row r="176" spans="1:7" x14ac:dyDescent="0.25">
      <c r="A176" s="3">
        <v>5240</v>
      </c>
      <c r="B176" s="116" t="s">
        <v>116</v>
      </c>
      <c r="C176" s="7">
        <v>0</v>
      </c>
      <c r="D176" s="18">
        <v>0</v>
      </c>
      <c r="F176" s="29">
        <f t="shared" si="26"/>
        <v>0</v>
      </c>
      <c r="G176" s="37" t="e">
        <f t="shared" si="31"/>
        <v>#DIV/0!</v>
      </c>
    </row>
    <row r="177" spans="1:7" x14ac:dyDescent="0.25">
      <c r="A177" s="3">
        <v>5550</v>
      </c>
      <c r="B177" s="4" t="s">
        <v>48</v>
      </c>
      <c r="C177" s="7">
        <v>500</v>
      </c>
      <c r="D177" s="18">
        <v>500</v>
      </c>
      <c r="F177" s="29">
        <f t="shared" si="26"/>
        <v>0</v>
      </c>
      <c r="G177" s="37">
        <f t="shared" si="31"/>
        <v>0</v>
      </c>
    </row>
    <row r="178" spans="1:7" x14ac:dyDescent="0.25">
      <c r="A178" s="3">
        <v>5560</v>
      </c>
      <c r="B178" s="116" t="s">
        <v>165</v>
      </c>
      <c r="C178" s="7">
        <v>0</v>
      </c>
      <c r="D178" s="18">
        <v>0</v>
      </c>
      <c r="F178" s="29">
        <f t="shared" si="26"/>
        <v>0</v>
      </c>
      <c r="G178" s="37" t="e">
        <f t="shared" si="31"/>
        <v>#DIV/0!</v>
      </c>
    </row>
    <row r="179" spans="1:7" x14ac:dyDescent="0.25">
      <c r="A179" s="3">
        <v>5570</v>
      </c>
      <c r="B179" s="4" t="s">
        <v>117</v>
      </c>
      <c r="C179" s="7">
        <v>500</v>
      </c>
      <c r="D179" s="18">
        <v>500</v>
      </c>
      <c r="F179" s="29">
        <f t="shared" si="26"/>
        <v>0</v>
      </c>
      <c r="G179" s="37">
        <f t="shared" si="31"/>
        <v>0</v>
      </c>
    </row>
    <row r="180" spans="1:7" x14ac:dyDescent="0.25">
      <c r="A180" s="3">
        <v>5710</v>
      </c>
      <c r="B180" s="4" t="s">
        <v>0</v>
      </c>
      <c r="C180" s="7">
        <v>100</v>
      </c>
      <c r="D180" s="41">
        <v>100</v>
      </c>
      <c r="F180" s="29">
        <f t="shared" si="26"/>
        <v>0</v>
      </c>
      <c r="G180" s="37">
        <f t="shared" si="31"/>
        <v>0</v>
      </c>
    </row>
    <row r="181" spans="1:7" x14ac:dyDescent="0.25">
      <c r="A181" s="3">
        <v>5740</v>
      </c>
      <c r="B181" s="4" t="s">
        <v>118</v>
      </c>
      <c r="C181" s="7">
        <v>600</v>
      </c>
      <c r="D181" s="41">
        <v>600</v>
      </c>
      <c r="F181" s="29">
        <f t="shared" si="26"/>
        <v>0</v>
      </c>
      <c r="G181" s="37">
        <f t="shared" si="31"/>
        <v>0</v>
      </c>
    </row>
    <row r="182" spans="1:7" x14ac:dyDescent="0.25">
      <c r="A182" s="3"/>
      <c r="B182" s="8" t="s">
        <v>119</v>
      </c>
      <c r="C182" s="10">
        <f>SUM(C175:C181)</f>
        <v>7300</v>
      </c>
      <c r="D182" s="15">
        <f>SUM(D175:D181)</f>
        <v>7600</v>
      </c>
      <c r="F182" s="30">
        <f t="shared" si="26"/>
        <v>300</v>
      </c>
      <c r="G182" s="38">
        <f t="shared" si="31"/>
        <v>4.1095890410958902E-2</v>
      </c>
    </row>
    <row r="183" spans="1:7" x14ac:dyDescent="0.25">
      <c r="A183" s="3"/>
      <c r="B183" s="8"/>
      <c r="C183" s="10"/>
      <c r="D183" s="15"/>
      <c r="F183" s="29"/>
      <c r="G183" s="29"/>
    </row>
    <row r="184" spans="1:7" x14ac:dyDescent="0.25">
      <c r="A184" s="3"/>
      <c r="B184" s="8" t="s">
        <v>120</v>
      </c>
      <c r="C184" s="11">
        <f>SUM(C173-C182)</f>
        <v>-6700</v>
      </c>
      <c r="D184" s="16">
        <f>SUM(D173-D182)</f>
        <v>-7000</v>
      </c>
      <c r="F184" s="32">
        <f t="shared" si="26"/>
        <v>-300</v>
      </c>
      <c r="G184" s="40">
        <f t="shared" ref="G184" si="32">SUM(D184-C184)/C184</f>
        <v>4.4776119402985072E-2</v>
      </c>
    </row>
    <row r="185" spans="1:7" x14ac:dyDescent="0.25">
      <c r="A185" s="3"/>
      <c r="B185" s="8"/>
      <c r="C185" s="10"/>
      <c r="D185" s="15"/>
      <c r="F185" s="30"/>
      <c r="G185" s="38"/>
    </row>
    <row r="186" spans="1:7" x14ac:dyDescent="0.25">
      <c r="A186" s="3"/>
      <c r="B186" s="8"/>
      <c r="C186" s="10"/>
      <c r="D186" s="15"/>
      <c r="F186" s="30"/>
      <c r="G186" s="72" t="s">
        <v>147</v>
      </c>
    </row>
    <row r="187" spans="1:7" ht="14.45" customHeight="1" x14ac:dyDescent="0.25">
      <c r="A187" s="3"/>
      <c r="B187" s="4"/>
      <c r="C187" s="127" t="s">
        <v>192</v>
      </c>
      <c r="D187" s="126" t="s">
        <v>194</v>
      </c>
      <c r="F187" s="124" t="s">
        <v>28</v>
      </c>
      <c r="G187" s="124" t="s">
        <v>29</v>
      </c>
    </row>
    <row r="188" spans="1:7" x14ac:dyDescent="0.25">
      <c r="A188" s="5"/>
      <c r="B188" s="6" t="s">
        <v>121</v>
      </c>
      <c r="C188" s="127"/>
      <c r="D188" s="126"/>
      <c r="F188" s="124"/>
      <c r="G188" s="124"/>
    </row>
    <row r="189" spans="1:7" x14ac:dyDescent="0.25">
      <c r="A189" s="5"/>
      <c r="B189" s="6"/>
      <c r="C189" s="19"/>
      <c r="D189" s="13"/>
      <c r="F189" s="29"/>
      <c r="G189" s="29"/>
    </row>
    <row r="190" spans="1:7" x14ac:dyDescent="0.25">
      <c r="A190" s="3"/>
      <c r="B190" s="8" t="s">
        <v>122</v>
      </c>
      <c r="C190" s="10">
        <f>SUM(C6+C26+C44+C67+C101+C140+C173)</f>
        <v>73475</v>
      </c>
      <c r="D190" s="15">
        <f>SUM(D6+D26+D44+D67+D101+D140+D173)</f>
        <v>82850</v>
      </c>
      <c r="F190" s="30">
        <f t="shared" si="26"/>
        <v>9375</v>
      </c>
      <c r="G190" s="38">
        <f t="shared" ref="G190:G192" si="33">SUM(D190-C190)/C190</f>
        <v>0.12759441987070433</v>
      </c>
    </row>
    <row r="191" spans="1:7" x14ac:dyDescent="0.25">
      <c r="A191" s="3"/>
      <c r="B191" s="4"/>
      <c r="C191" s="9"/>
      <c r="D191" s="14"/>
      <c r="F191" s="29"/>
      <c r="G191" s="37"/>
    </row>
    <row r="192" spans="1:7" x14ac:dyDescent="0.25">
      <c r="A192" s="3"/>
      <c r="B192" s="8" t="s">
        <v>123</v>
      </c>
      <c r="C192" s="10">
        <f>SUM(C18+C37+C49+C58+C72+C86+C94+C107+C119+C132+C155+C166+C182)</f>
        <v>155896</v>
      </c>
      <c r="D192" s="15">
        <f>SUM(D18+D37+D49+D58+D72+D86+D94+D107+D119+D132+D155+D166+D182)</f>
        <v>198469</v>
      </c>
      <c r="F192" s="30">
        <f t="shared" si="26"/>
        <v>42573</v>
      </c>
      <c r="G192" s="38">
        <f t="shared" si="33"/>
        <v>0.27308590342279471</v>
      </c>
    </row>
    <row r="193" spans="1:7" x14ac:dyDescent="0.25">
      <c r="A193" s="3"/>
      <c r="B193" s="4"/>
      <c r="C193" s="9"/>
      <c r="D193" s="14"/>
      <c r="F193" s="29"/>
      <c r="G193" s="29"/>
    </row>
    <row r="194" spans="1:7" x14ac:dyDescent="0.25">
      <c r="A194" s="3"/>
      <c r="B194" s="8" t="s">
        <v>124</v>
      </c>
      <c r="C194" s="11">
        <f>SUM(C190-C192)</f>
        <v>-82421</v>
      </c>
      <c r="D194" s="16">
        <f>SUM(D190-D192)</f>
        <v>-115619</v>
      </c>
      <c r="F194" s="32">
        <f t="shared" si="26"/>
        <v>-33198</v>
      </c>
      <c r="G194" s="40">
        <f t="shared" ref="G194" si="34">SUM(D194-C194)/C194</f>
        <v>0.40278569781973039</v>
      </c>
    </row>
    <row r="195" spans="1:7" x14ac:dyDescent="0.25">
      <c r="A195" s="3"/>
      <c r="B195" s="4"/>
      <c r="C195" s="9"/>
      <c r="D195" s="14"/>
      <c r="F195" s="29"/>
      <c r="G195" s="29"/>
    </row>
    <row r="196" spans="1:7" x14ac:dyDescent="0.25">
      <c r="A196" s="3"/>
      <c r="B196" s="43" t="s">
        <v>125</v>
      </c>
      <c r="C196" s="44">
        <v>17000</v>
      </c>
      <c r="D196" s="45">
        <v>17000</v>
      </c>
      <c r="F196" s="30">
        <f t="shared" si="26"/>
        <v>0</v>
      </c>
      <c r="G196" s="37">
        <f t="shared" ref="G196:G198" si="35">SUM(D196-C196)/C196</f>
        <v>0</v>
      </c>
    </row>
    <row r="197" spans="1:7" x14ac:dyDescent="0.25">
      <c r="A197" s="3"/>
      <c r="B197" s="43" t="s">
        <v>126</v>
      </c>
      <c r="C197" s="44">
        <v>1000</v>
      </c>
      <c r="D197" s="45">
        <f>SUM(D129)</f>
        <v>1000</v>
      </c>
      <c r="F197" s="30">
        <f t="shared" si="26"/>
        <v>0</v>
      </c>
      <c r="G197" s="37">
        <f t="shared" si="35"/>
        <v>0</v>
      </c>
    </row>
    <row r="198" spans="1:7" x14ac:dyDescent="0.25">
      <c r="A198" s="3"/>
      <c r="B198" s="43" t="s">
        <v>127</v>
      </c>
      <c r="C198" s="44">
        <v>7000</v>
      </c>
      <c r="D198" s="45">
        <v>7000</v>
      </c>
      <c r="F198" s="30">
        <f t="shared" si="26"/>
        <v>0</v>
      </c>
      <c r="G198" s="37">
        <f t="shared" si="35"/>
        <v>0</v>
      </c>
    </row>
    <row r="199" spans="1:7" x14ac:dyDescent="0.25">
      <c r="A199" s="3"/>
      <c r="B199" s="4"/>
      <c r="C199" s="9"/>
      <c r="D199" s="14"/>
      <c r="F199" s="29"/>
      <c r="G199" s="29"/>
    </row>
    <row r="200" spans="1:7" x14ac:dyDescent="0.25">
      <c r="A200" s="3"/>
      <c r="B200" s="8" t="s">
        <v>124</v>
      </c>
      <c r="C200" s="11">
        <f>SUM(C194+C196+C197-C198)</f>
        <v>-71421</v>
      </c>
      <c r="D200" s="16">
        <f>SUM(D194+D196+D197-D198)</f>
        <v>-104619</v>
      </c>
      <c r="F200" s="32">
        <f t="shared" si="26"/>
        <v>-33198</v>
      </c>
      <c r="G200" s="40">
        <f t="shared" ref="G200" si="36">SUM(D200-C200)/C200</f>
        <v>0.46482127105473181</v>
      </c>
    </row>
    <row r="201" spans="1:7" x14ac:dyDescent="0.25">
      <c r="A201" s="3"/>
      <c r="B201" s="4"/>
      <c r="C201" s="9"/>
      <c r="D201" s="14"/>
    </row>
    <row r="202" spans="1:7" x14ac:dyDescent="0.25">
      <c r="A202" s="3"/>
      <c r="B202" s="4"/>
      <c r="C202" s="9"/>
      <c r="D202" s="14"/>
    </row>
    <row r="203" spans="1:7" x14ac:dyDescent="0.25">
      <c r="A203" s="3"/>
      <c r="B203" s="4"/>
      <c r="C203" s="9"/>
      <c r="D203" s="14"/>
    </row>
    <row r="204" spans="1:7" x14ac:dyDescent="0.25">
      <c r="A204" s="3"/>
      <c r="B204" s="4"/>
      <c r="C204" s="9"/>
      <c r="D204" s="14"/>
    </row>
    <row r="205" spans="1:7" x14ac:dyDescent="0.25">
      <c r="A205" s="3"/>
      <c r="B205" s="4"/>
      <c r="C205" s="9"/>
      <c r="D205" s="14"/>
    </row>
    <row r="206" spans="1:7" x14ac:dyDescent="0.25">
      <c r="A206" s="3"/>
      <c r="B206" s="4"/>
      <c r="C206" s="9"/>
      <c r="D206" s="14"/>
    </row>
    <row r="207" spans="1:7" x14ac:dyDescent="0.25">
      <c r="A207" s="3"/>
      <c r="B207" s="4"/>
      <c r="C207" s="9"/>
      <c r="D207" s="14"/>
    </row>
    <row r="208" spans="1:7" x14ac:dyDescent="0.25">
      <c r="A208" s="3"/>
      <c r="B208" s="4"/>
      <c r="C208" s="9"/>
      <c r="D208" s="14"/>
    </row>
    <row r="209" spans="1:4" x14ac:dyDescent="0.25">
      <c r="A209" s="3"/>
      <c r="B209" s="4"/>
      <c r="C209" s="9"/>
      <c r="D209" s="14"/>
    </row>
    <row r="210" spans="1:4" x14ac:dyDescent="0.25">
      <c r="A210" s="3"/>
      <c r="B210" s="4"/>
      <c r="C210" s="9"/>
      <c r="D210" s="14"/>
    </row>
    <row r="211" spans="1:4" x14ac:dyDescent="0.25">
      <c r="A211" s="3"/>
      <c r="B211" s="4"/>
      <c r="C211" s="9"/>
      <c r="D211" s="14"/>
    </row>
    <row r="212" spans="1:4" x14ac:dyDescent="0.25">
      <c r="A212" s="3"/>
      <c r="B212" s="4"/>
      <c r="C212" s="9"/>
      <c r="D212" s="14"/>
    </row>
    <row r="213" spans="1:4" x14ac:dyDescent="0.25">
      <c r="A213" s="3"/>
      <c r="B213" s="4"/>
      <c r="C213" s="9"/>
      <c r="D213" s="14"/>
    </row>
    <row r="214" spans="1:4" x14ac:dyDescent="0.25">
      <c r="A214" s="3"/>
      <c r="B214" s="4"/>
      <c r="C214" s="9"/>
      <c r="D214" s="14"/>
    </row>
    <row r="215" spans="1:4" x14ac:dyDescent="0.25">
      <c r="A215" s="3"/>
      <c r="B215" s="4"/>
      <c r="C215" s="9"/>
      <c r="D215" s="14"/>
    </row>
    <row r="216" spans="1:4" x14ac:dyDescent="0.25">
      <c r="A216" s="3"/>
      <c r="B216" s="4"/>
      <c r="C216" s="9"/>
      <c r="D216" s="14"/>
    </row>
    <row r="217" spans="1:4" x14ac:dyDescent="0.25">
      <c r="A217" s="3"/>
      <c r="B217" s="4"/>
      <c r="C217" s="9"/>
      <c r="D217" s="14"/>
    </row>
    <row r="218" spans="1:4" x14ac:dyDescent="0.25">
      <c r="A218" s="3"/>
      <c r="B218" s="4"/>
      <c r="C218" s="9"/>
      <c r="D218" s="14"/>
    </row>
    <row r="219" spans="1:4" x14ac:dyDescent="0.25">
      <c r="A219" s="3"/>
      <c r="B219" s="4"/>
      <c r="C219" s="9"/>
      <c r="D219" s="14"/>
    </row>
    <row r="220" spans="1:4" x14ac:dyDescent="0.25">
      <c r="A220" s="3"/>
      <c r="B220" s="4"/>
      <c r="C220" s="9"/>
      <c r="D220" s="14"/>
    </row>
    <row r="221" spans="1:4" x14ac:dyDescent="0.25">
      <c r="A221" s="3"/>
      <c r="B221" s="4"/>
      <c r="C221" s="9"/>
      <c r="D221" s="14"/>
    </row>
    <row r="222" spans="1:4" x14ac:dyDescent="0.25">
      <c r="A222" s="3"/>
      <c r="B222" s="4"/>
      <c r="C222" s="9"/>
      <c r="D222" s="14"/>
    </row>
    <row r="223" spans="1:4" x14ac:dyDescent="0.25">
      <c r="A223" s="3"/>
      <c r="B223" s="4"/>
      <c r="C223" s="9"/>
      <c r="D223" s="14"/>
    </row>
    <row r="224" spans="1:4" x14ac:dyDescent="0.25">
      <c r="A224" s="3"/>
      <c r="B224" s="4"/>
      <c r="C224" s="9"/>
      <c r="D224" s="14"/>
    </row>
    <row r="225" spans="1:4" x14ac:dyDescent="0.25">
      <c r="A225" s="3"/>
      <c r="B225" s="4"/>
      <c r="C225" s="9"/>
      <c r="D225" s="14"/>
    </row>
    <row r="226" spans="1:4" x14ac:dyDescent="0.25">
      <c r="A226" s="3"/>
      <c r="B226" s="4"/>
      <c r="C226" s="9"/>
      <c r="D226" s="14"/>
    </row>
    <row r="227" spans="1:4" x14ac:dyDescent="0.25">
      <c r="A227" s="3"/>
      <c r="B227" s="4"/>
      <c r="C227" s="9"/>
      <c r="D227" s="14"/>
    </row>
    <row r="228" spans="1:4" x14ac:dyDescent="0.25">
      <c r="A228" s="3"/>
      <c r="B228" s="4"/>
      <c r="C228" s="9"/>
      <c r="D228" s="14"/>
    </row>
    <row r="229" spans="1:4" x14ac:dyDescent="0.25">
      <c r="A229" s="3"/>
      <c r="B229" s="4"/>
      <c r="C229" s="9"/>
      <c r="D229" s="14"/>
    </row>
    <row r="230" spans="1:4" x14ac:dyDescent="0.25">
      <c r="A230" s="3"/>
      <c r="B230" s="4"/>
      <c r="C230" s="9"/>
      <c r="D230" s="14"/>
    </row>
    <row r="231" spans="1:4" x14ac:dyDescent="0.25">
      <c r="A231" s="3"/>
      <c r="B231" s="4"/>
      <c r="C231" s="9"/>
      <c r="D231" s="14"/>
    </row>
    <row r="232" spans="1:4" x14ac:dyDescent="0.25">
      <c r="A232" s="3"/>
      <c r="B232" s="4"/>
      <c r="C232" s="9"/>
      <c r="D232" s="14"/>
    </row>
    <row r="233" spans="1:4" x14ac:dyDescent="0.25">
      <c r="A233" s="3"/>
      <c r="B233" s="4"/>
      <c r="C233" s="9"/>
      <c r="D233" s="14"/>
    </row>
    <row r="234" spans="1:4" x14ac:dyDescent="0.25">
      <c r="A234" s="3"/>
      <c r="B234" s="4"/>
      <c r="C234" s="9"/>
      <c r="D234" s="14"/>
    </row>
    <row r="235" spans="1:4" x14ac:dyDescent="0.25">
      <c r="A235" s="3"/>
      <c r="B235" s="4"/>
      <c r="C235" s="9"/>
      <c r="D235" s="14"/>
    </row>
    <row r="236" spans="1:4" x14ac:dyDescent="0.25">
      <c r="A236" s="3"/>
      <c r="B236" s="4"/>
      <c r="C236" s="9"/>
      <c r="D236" s="14"/>
    </row>
    <row r="237" spans="1:4" x14ac:dyDescent="0.25">
      <c r="A237" s="3"/>
      <c r="B237" s="4"/>
      <c r="C237" s="9"/>
      <c r="D237" s="14"/>
    </row>
    <row r="238" spans="1:4" x14ac:dyDescent="0.25">
      <c r="A238" s="3"/>
      <c r="B238" s="4"/>
      <c r="C238" s="9"/>
      <c r="D238" s="14"/>
    </row>
    <row r="239" spans="1:4" x14ac:dyDescent="0.25">
      <c r="A239" s="3"/>
      <c r="B239" s="4"/>
      <c r="C239" s="9"/>
      <c r="D239" s="14"/>
    </row>
    <row r="240" spans="1:4" x14ac:dyDescent="0.25">
      <c r="A240" s="3"/>
      <c r="B240" s="4"/>
      <c r="C240" s="9"/>
      <c r="D240" s="14"/>
    </row>
    <row r="241" spans="1:4" x14ac:dyDescent="0.25">
      <c r="A241" s="3"/>
      <c r="B241" s="4"/>
      <c r="C241" s="9"/>
      <c r="D241" s="14"/>
    </row>
    <row r="242" spans="1:4" x14ac:dyDescent="0.25">
      <c r="A242" s="3"/>
      <c r="B242" s="4"/>
      <c r="C242" s="9"/>
      <c r="D242" s="14"/>
    </row>
    <row r="243" spans="1:4" x14ac:dyDescent="0.25">
      <c r="A243" s="3"/>
      <c r="B243" s="4"/>
      <c r="C243" s="9"/>
      <c r="D243" s="14"/>
    </row>
    <row r="244" spans="1:4" x14ac:dyDescent="0.25">
      <c r="A244" s="3"/>
      <c r="B244" s="4"/>
      <c r="C244" s="9"/>
      <c r="D244" s="14"/>
    </row>
    <row r="245" spans="1:4" x14ac:dyDescent="0.25">
      <c r="A245" s="3"/>
      <c r="B245" s="4"/>
      <c r="C245" s="9"/>
      <c r="D245" s="14"/>
    </row>
    <row r="246" spans="1:4" x14ac:dyDescent="0.25">
      <c r="A246" s="3"/>
      <c r="B246" s="4"/>
      <c r="C246" s="9"/>
      <c r="D246" s="14"/>
    </row>
    <row r="247" spans="1:4" x14ac:dyDescent="0.25">
      <c r="A247" s="3"/>
      <c r="B247" s="4"/>
      <c r="C247" s="9"/>
      <c r="D247" s="14"/>
    </row>
    <row r="248" spans="1:4" x14ac:dyDescent="0.25">
      <c r="A248" s="3"/>
      <c r="B248" s="4"/>
      <c r="C248" s="9"/>
      <c r="D248" s="14"/>
    </row>
    <row r="249" spans="1:4" x14ac:dyDescent="0.25">
      <c r="A249" s="3"/>
      <c r="B249" s="4"/>
      <c r="C249" s="9"/>
      <c r="D249" s="14"/>
    </row>
    <row r="250" spans="1:4" x14ac:dyDescent="0.25">
      <c r="A250" s="3"/>
      <c r="B250" s="4"/>
      <c r="C250" s="9"/>
      <c r="D250" s="14"/>
    </row>
    <row r="251" spans="1:4" x14ac:dyDescent="0.25">
      <c r="A251" s="3"/>
      <c r="B251" s="4"/>
      <c r="C251" s="9"/>
      <c r="D251" s="14"/>
    </row>
    <row r="252" spans="1:4" x14ac:dyDescent="0.25">
      <c r="A252" s="3"/>
      <c r="B252" s="4"/>
      <c r="C252" s="9"/>
      <c r="D252" s="14"/>
    </row>
    <row r="253" spans="1:4" x14ac:dyDescent="0.25">
      <c r="A253" s="3"/>
      <c r="B253" s="4"/>
      <c r="C253" s="9"/>
      <c r="D253" s="14"/>
    </row>
    <row r="254" spans="1:4" x14ac:dyDescent="0.25">
      <c r="A254" s="3"/>
      <c r="B254" s="4"/>
      <c r="C254" s="9"/>
      <c r="D254" s="14"/>
    </row>
    <row r="255" spans="1:4" x14ac:dyDescent="0.25">
      <c r="A255" s="3"/>
      <c r="B255" s="4"/>
      <c r="C255" s="9"/>
      <c r="D255" s="14"/>
    </row>
    <row r="256" spans="1:4" x14ac:dyDescent="0.25">
      <c r="A256" s="3"/>
      <c r="B256" s="4"/>
      <c r="C256" s="9"/>
      <c r="D256" s="14"/>
    </row>
    <row r="257" spans="1:4" x14ac:dyDescent="0.25">
      <c r="A257" s="3"/>
      <c r="B257" s="4"/>
      <c r="C257" s="9"/>
      <c r="D257" s="14"/>
    </row>
    <row r="258" spans="1:4" x14ac:dyDescent="0.25">
      <c r="A258" s="3"/>
      <c r="B258" s="4"/>
      <c r="C258" s="9"/>
      <c r="D258" s="14"/>
    </row>
    <row r="259" spans="1:4" x14ac:dyDescent="0.25">
      <c r="A259" s="3"/>
      <c r="B259" s="4"/>
      <c r="C259" s="9"/>
      <c r="D259" s="14"/>
    </row>
    <row r="260" spans="1:4" x14ac:dyDescent="0.25">
      <c r="A260" s="3"/>
      <c r="B260" s="4"/>
      <c r="C260" s="9"/>
      <c r="D260" s="14"/>
    </row>
    <row r="261" spans="1:4" x14ac:dyDescent="0.25">
      <c r="A261" s="3"/>
      <c r="B261" s="4"/>
      <c r="C261" s="9"/>
      <c r="D261" s="14"/>
    </row>
    <row r="262" spans="1:4" x14ac:dyDescent="0.25">
      <c r="A262" s="3"/>
      <c r="B262" s="4"/>
      <c r="C262" s="9"/>
      <c r="D262" s="14"/>
    </row>
    <row r="263" spans="1:4" x14ac:dyDescent="0.25">
      <c r="A263" s="3"/>
      <c r="B263" s="4"/>
      <c r="C263" s="9"/>
      <c r="D263" s="14"/>
    </row>
    <row r="264" spans="1:4" x14ac:dyDescent="0.25">
      <c r="A264" s="3"/>
      <c r="B264" s="4"/>
      <c r="C264" s="9"/>
      <c r="D264" s="14"/>
    </row>
    <row r="265" spans="1:4" x14ac:dyDescent="0.25">
      <c r="A265" s="3"/>
      <c r="B265" s="4"/>
      <c r="C265" s="9"/>
      <c r="D265" s="14"/>
    </row>
    <row r="266" spans="1:4" x14ac:dyDescent="0.25">
      <c r="A266" s="3"/>
      <c r="B266" s="4"/>
      <c r="C266" s="9"/>
      <c r="D266" s="14"/>
    </row>
    <row r="267" spans="1:4" x14ac:dyDescent="0.25">
      <c r="A267" s="3"/>
      <c r="B267" s="4"/>
      <c r="C267" s="9"/>
      <c r="D267" s="14"/>
    </row>
    <row r="268" spans="1:4" x14ac:dyDescent="0.25">
      <c r="A268" s="3"/>
      <c r="B268" s="4"/>
      <c r="C268" s="9"/>
      <c r="D268" s="14"/>
    </row>
    <row r="269" spans="1:4" x14ac:dyDescent="0.25">
      <c r="A269" s="3"/>
      <c r="B269" s="4"/>
      <c r="C269" s="9"/>
      <c r="D269" s="14"/>
    </row>
    <row r="270" spans="1:4" x14ac:dyDescent="0.25">
      <c r="A270" s="3"/>
      <c r="B270" s="4"/>
      <c r="C270" s="9"/>
      <c r="D270" s="14"/>
    </row>
    <row r="271" spans="1:4" x14ac:dyDescent="0.25">
      <c r="A271" s="3"/>
      <c r="B271" s="4"/>
      <c r="C271" s="9"/>
      <c r="D271" s="14"/>
    </row>
    <row r="272" spans="1:4" x14ac:dyDescent="0.25">
      <c r="A272" s="3"/>
      <c r="B272" s="4"/>
      <c r="C272" s="9"/>
      <c r="D272" s="14"/>
    </row>
    <row r="273" spans="1:4" x14ac:dyDescent="0.25">
      <c r="A273" s="3"/>
      <c r="B273" s="4"/>
      <c r="C273" s="9"/>
      <c r="D273" s="14"/>
    </row>
    <row r="274" spans="1:4" x14ac:dyDescent="0.25">
      <c r="A274" s="3"/>
      <c r="B274" s="4"/>
      <c r="C274" s="9"/>
      <c r="D274" s="14"/>
    </row>
    <row r="275" spans="1:4" x14ac:dyDescent="0.25">
      <c r="A275" s="3"/>
      <c r="B275" s="4"/>
      <c r="C275" s="9"/>
      <c r="D275" s="14"/>
    </row>
    <row r="276" spans="1:4" x14ac:dyDescent="0.25">
      <c r="A276" s="3"/>
      <c r="B276" s="4"/>
      <c r="C276" s="9"/>
      <c r="D276" s="14"/>
    </row>
    <row r="277" spans="1:4" x14ac:dyDescent="0.25">
      <c r="A277" s="3"/>
      <c r="B277" s="4"/>
      <c r="C277" s="9"/>
      <c r="D277" s="14"/>
    </row>
    <row r="278" spans="1:4" x14ac:dyDescent="0.25">
      <c r="A278" s="3"/>
      <c r="B278" s="4"/>
      <c r="C278" s="9"/>
      <c r="D278" s="14"/>
    </row>
    <row r="279" spans="1:4" x14ac:dyDescent="0.25">
      <c r="A279" s="3"/>
      <c r="B279" s="4"/>
      <c r="C279" s="9"/>
      <c r="D279" s="14"/>
    </row>
    <row r="280" spans="1:4" x14ac:dyDescent="0.25">
      <c r="A280" s="3"/>
      <c r="B280" s="4"/>
      <c r="C280" s="9"/>
      <c r="D280" s="14"/>
    </row>
    <row r="281" spans="1:4" x14ac:dyDescent="0.25">
      <c r="A281" s="3"/>
      <c r="B281" s="4"/>
      <c r="C281" s="9"/>
      <c r="D281" s="14"/>
    </row>
    <row r="282" spans="1:4" x14ac:dyDescent="0.25">
      <c r="A282" s="3"/>
      <c r="B282" s="4"/>
      <c r="C282" s="9"/>
      <c r="D282" s="14"/>
    </row>
    <row r="283" spans="1:4" x14ac:dyDescent="0.25">
      <c r="A283" s="3"/>
      <c r="B283" s="4"/>
      <c r="C283" s="9"/>
      <c r="D283" s="14"/>
    </row>
    <row r="284" spans="1:4" x14ac:dyDescent="0.25">
      <c r="A284" s="3"/>
      <c r="B284" s="4"/>
      <c r="C284" s="9"/>
      <c r="D284" s="14"/>
    </row>
    <row r="285" spans="1:4" x14ac:dyDescent="0.25">
      <c r="A285" s="3"/>
      <c r="B285" s="4"/>
      <c r="C285" s="9"/>
      <c r="D285" s="14"/>
    </row>
    <row r="286" spans="1:4" x14ac:dyDescent="0.25">
      <c r="A286" s="3"/>
      <c r="B286" s="4"/>
      <c r="C286" s="9"/>
      <c r="D286" s="14"/>
    </row>
    <row r="287" spans="1:4" x14ac:dyDescent="0.25">
      <c r="A287" s="3"/>
      <c r="B287" s="4"/>
      <c r="C287" s="9"/>
      <c r="D287" s="14"/>
    </row>
    <row r="288" spans="1:4" x14ac:dyDescent="0.25">
      <c r="A288" s="3"/>
      <c r="B288" s="4"/>
      <c r="C288" s="9"/>
      <c r="D288" s="14"/>
    </row>
    <row r="289" spans="1:4" x14ac:dyDescent="0.25">
      <c r="A289" s="3"/>
      <c r="B289" s="4"/>
      <c r="C289" s="9"/>
      <c r="D289" s="14"/>
    </row>
    <row r="290" spans="1:4" x14ac:dyDescent="0.25">
      <c r="A290" s="3"/>
      <c r="B290" s="4"/>
      <c r="C290" s="9"/>
      <c r="D290" s="14"/>
    </row>
    <row r="291" spans="1:4" x14ac:dyDescent="0.25">
      <c r="A291" s="3"/>
      <c r="B291" s="4"/>
      <c r="C291" s="9"/>
      <c r="D291" s="14"/>
    </row>
    <row r="292" spans="1:4" x14ac:dyDescent="0.25">
      <c r="A292" s="3"/>
      <c r="B292" s="4"/>
      <c r="C292" s="9"/>
      <c r="D292" s="14"/>
    </row>
    <row r="293" spans="1:4" x14ac:dyDescent="0.25">
      <c r="A293" s="3"/>
      <c r="B293" s="4"/>
      <c r="C293" s="9"/>
      <c r="D293" s="14"/>
    </row>
    <row r="294" spans="1:4" x14ac:dyDescent="0.25">
      <c r="A294" s="3"/>
      <c r="B294" s="4"/>
      <c r="C294" s="9"/>
      <c r="D294" s="14"/>
    </row>
    <row r="295" spans="1:4" x14ac:dyDescent="0.25">
      <c r="A295" s="3"/>
      <c r="B295" s="4"/>
      <c r="C295" s="9"/>
      <c r="D295" s="14"/>
    </row>
    <row r="296" spans="1:4" x14ac:dyDescent="0.25">
      <c r="A296" s="3"/>
      <c r="B296" s="4"/>
      <c r="C296" s="9"/>
      <c r="D296" s="14"/>
    </row>
    <row r="297" spans="1:4" x14ac:dyDescent="0.25">
      <c r="A297" s="3"/>
      <c r="B297" s="4"/>
      <c r="C297" s="9"/>
      <c r="D297" s="14"/>
    </row>
    <row r="298" spans="1:4" x14ac:dyDescent="0.25">
      <c r="A298" s="3"/>
      <c r="B298" s="4"/>
      <c r="C298" s="9"/>
      <c r="D298" s="14"/>
    </row>
    <row r="299" spans="1:4" x14ac:dyDescent="0.25">
      <c r="A299" s="3"/>
      <c r="B299" s="4"/>
      <c r="C299" s="9"/>
      <c r="D299" s="14"/>
    </row>
    <row r="300" spans="1:4" x14ac:dyDescent="0.25">
      <c r="A300" s="3"/>
      <c r="B300" s="4"/>
      <c r="C300" s="9"/>
      <c r="D300" s="14"/>
    </row>
    <row r="301" spans="1:4" x14ac:dyDescent="0.25">
      <c r="A301" s="3"/>
      <c r="B301" s="4"/>
      <c r="C301" s="9"/>
      <c r="D301" s="14"/>
    </row>
    <row r="302" spans="1:4" x14ac:dyDescent="0.25">
      <c r="A302" s="3"/>
      <c r="B302" s="4"/>
      <c r="C302" s="9"/>
      <c r="D302" s="14"/>
    </row>
    <row r="303" spans="1:4" x14ac:dyDescent="0.25">
      <c r="A303" s="3"/>
      <c r="B303" s="4"/>
      <c r="C303" s="9"/>
      <c r="D303" s="14"/>
    </row>
    <row r="304" spans="1:4" x14ac:dyDescent="0.25">
      <c r="A304" s="3"/>
      <c r="B304" s="4"/>
      <c r="C304" s="9"/>
      <c r="D304" s="14"/>
    </row>
    <row r="305" spans="1:4" x14ac:dyDescent="0.25">
      <c r="A305" s="3"/>
      <c r="B305" s="4"/>
      <c r="C305" s="9"/>
      <c r="D305" s="14"/>
    </row>
    <row r="306" spans="1:4" x14ac:dyDescent="0.25">
      <c r="A306" s="3"/>
      <c r="B306" s="4"/>
      <c r="C306" s="9"/>
      <c r="D306" s="14"/>
    </row>
    <row r="307" spans="1:4" x14ac:dyDescent="0.25">
      <c r="A307" s="3"/>
      <c r="B307" s="4"/>
      <c r="C307" s="9"/>
      <c r="D307" s="14"/>
    </row>
    <row r="308" spans="1:4" x14ac:dyDescent="0.25">
      <c r="A308" s="3"/>
      <c r="B308" s="4"/>
      <c r="C308" s="9"/>
      <c r="D308" s="14"/>
    </row>
    <row r="309" spans="1:4" x14ac:dyDescent="0.25">
      <c r="A309" s="3"/>
      <c r="B309" s="4"/>
      <c r="C309" s="9"/>
      <c r="D309" s="14"/>
    </row>
    <row r="310" spans="1:4" x14ac:dyDescent="0.25">
      <c r="A310" s="3"/>
      <c r="B310" s="4"/>
      <c r="C310" s="9"/>
      <c r="D310" s="14"/>
    </row>
    <row r="311" spans="1:4" x14ac:dyDescent="0.25">
      <c r="A311" s="3"/>
      <c r="B311" s="4"/>
      <c r="C311" s="9"/>
      <c r="D311" s="14"/>
    </row>
    <row r="312" spans="1:4" x14ac:dyDescent="0.25">
      <c r="A312" s="3"/>
      <c r="B312" s="4"/>
      <c r="C312" s="9"/>
      <c r="D312" s="14"/>
    </row>
    <row r="313" spans="1:4" x14ac:dyDescent="0.25">
      <c r="A313" s="3"/>
      <c r="B313" s="4"/>
      <c r="C313" s="9"/>
      <c r="D313" s="14"/>
    </row>
    <row r="314" spans="1:4" x14ac:dyDescent="0.25">
      <c r="A314" s="3"/>
      <c r="B314" s="4"/>
      <c r="C314" s="9"/>
      <c r="D314" s="14"/>
    </row>
    <row r="315" spans="1:4" x14ac:dyDescent="0.25">
      <c r="A315" s="3"/>
      <c r="B315" s="4"/>
      <c r="C315" s="9"/>
      <c r="D315" s="14"/>
    </row>
    <row r="316" spans="1:4" x14ac:dyDescent="0.25">
      <c r="A316" s="3"/>
      <c r="B316" s="4"/>
      <c r="C316" s="9"/>
      <c r="D316" s="14"/>
    </row>
    <row r="317" spans="1:4" x14ac:dyDescent="0.25">
      <c r="A317" s="3"/>
      <c r="B317" s="4"/>
      <c r="C317" s="9"/>
      <c r="D317" s="14"/>
    </row>
    <row r="318" spans="1:4" x14ac:dyDescent="0.25">
      <c r="A318" s="3"/>
      <c r="B318" s="4"/>
      <c r="C318" s="9"/>
      <c r="D318" s="14"/>
    </row>
    <row r="319" spans="1:4" x14ac:dyDescent="0.25">
      <c r="A319" s="3"/>
      <c r="B319" s="4"/>
      <c r="C319" s="9"/>
      <c r="D319" s="14"/>
    </row>
    <row r="320" spans="1:4" x14ac:dyDescent="0.25">
      <c r="A320" s="3"/>
      <c r="B320" s="4"/>
      <c r="C320" s="9"/>
      <c r="D320" s="14"/>
    </row>
    <row r="321" spans="1:4" x14ac:dyDescent="0.25">
      <c r="A321" s="3"/>
      <c r="B321" s="4"/>
      <c r="C321" s="9"/>
      <c r="D321" s="14"/>
    </row>
    <row r="322" spans="1:4" x14ac:dyDescent="0.25">
      <c r="A322" s="3"/>
      <c r="B322" s="4"/>
      <c r="C322" s="9"/>
      <c r="D322" s="14"/>
    </row>
    <row r="323" spans="1:4" x14ac:dyDescent="0.25">
      <c r="A323" s="3"/>
      <c r="B323" s="4"/>
      <c r="C323" s="9"/>
      <c r="D323" s="14"/>
    </row>
    <row r="324" spans="1:4" x14ac:dyDescent="0.25">
      <c r="A324" s="3"/>
      <c r="B324" s="4"/>
      <c r="C324" s="9"/>
      <c r="D324" s="14"/>
    </row>
    <row r="325" spans="1:4" x14ac:dyDescent="0.25">
      <c r="A325" s="3"/>
      <c r="B325" s="4"/>
      <c r="C325" s="9"/>
      <c r="D325" s="14"/>
    </row>
    <row r="326" spans="1:4" x14ac:dyDescent="0.25">
      <c r="A326" s="3"/>
      <c r="B326" s="4"/>
      <c r="C326" s="9"/>
      <c r="D326" s="14"/>
    </row>
    <row r="327" spans="1:4" x14ac:dyDescent="0.25">
      <c r="A327" s="3"/>
      <c r="B327" s="4"/>
      <c r="C327" s="9"/>
      <c r="D327" s="14"/>
    </row>
    <row r="328" spans="1:4" x14ac:dyDescent="0.25">
      <c r="A328" s="3"/>
      <c r="B328" s="4"/>
      <c r="C328" s="9"/>
      <c r="D328" s="14"/>
    </row>
    <row r="329" spans="1:4" x14ac:dyDescent="0.25">
      <c r="A329" s="3"/>
      <c r="B329" s="4"/>
      <c r="C329" s="9"/>
      <c r="D329" s="14"/>
    </row>
    <row r="330" spans="1:4" x14ac:dyDescent="0.25">
      <c r="A330" s="3"/>
      <c r="B330" s="4"/>
      <c r="C330" s="9"/>
      <c r="D330" s="14"/>
    </row>
    <row r="331" spans="1:4" x14ac:dyDescent="0.25">
      <c r="A331" s="3"/>
      <c r="B331" s="4"/>
      <c r="C331" s="9"/>
      <c r="D331" s="14"/>
    </row>
    <row r="332" spans="1:4" x14ac:dyDescent="0.25">
      <c r="A332" s="3"/>
      <c r="B332" s="4"/>
      <c r="C332" s="9"/>
      <c r="D332" s="14"/>
    </row>
    <row r="333" spans="1:4" x14ac:dyDescent="0.25">
      <c r="A333" s="3"/>
      <c r="B333" s="4"/>
      <c r="C333" s="9"/>
      <c r="D333" s="14"/>
    </row>
    <row r="334" spans="1:4" x14ac:dyDescent="0.25">
      <c r="A334" s="3"/>
      <c r="B334" s="4"/>
      <c r="C334" s="9"/>
      <c r="D334" s="14"/>
    </row>
    <row r="335" spans="1:4" x14ac:dyDescent="0.25">
      <c r="A335" s="3"/>
      <c r="B335" s="4"/>
      <c r="C335" s="9"/>
      <c r="D335" s="14"/>
    </row>
    <row r="336" spans="1:4" x14ac:dyDescent="0.25">
      <c r="A336" s="3"/>
      <c r="B336" s="4"/>
      <c r="C336" s="9"/>
      <c r="D336" s="14"/>
    </row>
    <row r="337" spans="1:4" x14ac:dyDescent="0.25">
      <c r="A337" s="3"/>
      <c r="B337" s="4"/>
      <c r="C337" s="9"/>
      <c r="D337" s="14"/>
    </row>
    <row r="338" spans="1:4" x14ac:dyDescent="0.25">
      <c r="A338" s="3"/>
      <c r="B338" s="4"/>
      <c r="C338" s="9"/>
      <c r="D338" s="14"/>
    </row>
    <row r="339" spans="1:4" x14ac:dyDescent="0.25">
      <c r="A339" s="3"/>
      <c r="B339" s="4"/>
      <c r="C339" s="9"/>
      <c r="D339" s="14"/>
    </row>
    <row r="340" spans="1:4" x14ac:dyDescent="0.25">
      <c r="A340" s="3"/>
      <c r="B340" s="4"/>
      <c r="C340" s="9"/>
      <c r="D340" s="14"/>
    </row>
    <row r="341" spans="1:4" x14ac:dyDescent="0.25">
      <c r="A341" s="3"/>
      <c r="B341" s="4"/>
      <c r="C341" s="9"/>
      <c r="D341" s="14"/>
    </row>
    <row r="342" spans="1:4" x14ac:dyDescent="0.25">
      <c r="A342" s="3"/>
      <c r="B342" s="4"/>
      <c r="C342" s="9"/>
      <c r="D342" s="14"/>
    </row>
    <row r="343" spans="1:4" x14ac:dyDescent="0.25">
      <c r="A343" s="3"/>
      <c r="B343" s="4"/>
      <c r="C343" s="9"/>
      <c r="D343" s="14"/>
    </row>
    <row r="344" spans="1:4" x14ac:dyDescent="0.25">
      <c r="A344" s="3"/>
      <c r="B344" s="4"/>
      <c r="C344" s="9"/>
      <c r="D344" s="14"/>
    </row>
    <row r="345" spans="1:4" x14ac:dyDescent="0.25">
      <c r="A345" s="3"/>
      <c r="B345" s="4"/>
      <c r="C345" s="9"/>
      <c r="D345" s="14"/>
    </row>
    <row r="346" spans="1:4" x14ac:dyDescent="0.25">
      <c r="A346" s="3"/>
      <c r="B346" s="4"/>
      <c r="C346" s="9"/>
      <c r="D346" s="14"/>
    </row>
    <row r="347" spans="1:4" x14ac:dyDescent="0.25">
      <c r="A347" s="3"/>
      <c r="B347" s="4"/>
      <c r="C347" s="9"/>
      <c r="D347" s="14"/>
    </row>
    <row r="348" spans="1:4" x14ac:dyDescent="0.25">
      <c r="A348" s="3"/>
      <c r="B348" s="4"/>
      <c r="C348" s="9"/>
      <c r="D348" s="14"/>
    </row>
    <row r="349" spans="1:4" x14ac:dyDescent="0.25">
      <c r="A349" s="3"/>
      <c r="B349" s="4"/>
      <c r="C349" s="9"/>
      <c r="D349" s="14"/>
    </row>
    <row r="350" spans="1:4" x14ac:dyDescent="0.25">
      <c r="A350" s="3"/>
      <c r="B350" s="4"/>
      <c r="C350" s="9"/>
      <c r="D350" s="14"/>
    </row>
    <row r="351" spans="1:4" x14ac:dyDescent="0.25">
      <c r="A351" s="3"/>
      <c r="B351" s="4"/>
      <c r="C351" s="9"/>
      <c r="D351" s="14"/>
    </row>
    <row r="352" spans="1:4" x14ac:dyDescent="0.25">
      <c r="A352" s="3"/>
      <c r="B352" s="4"/>
      <c r="C352" s="9"/>
      <c r="D352" s="14"/>
    </row>
    <row r="353" spans="1:4" x14ac:dyDescent="0.25">
      <c r="A353" s="3"/>
      <c r="B353" s="4"/>
      <c r="C353" s="9"/>
      <c r="D353" s="14"/>
    </row>
    <row r="354" spans="1:4" x14ac:dyDescent="0.25">
      <c r="A354" s="3"/>
      <c r="B354" s="4"/>
      <c r="C354" s="9"/>
      <c r="D354" s="14"/>
    </row>
    <row r="355" spans="1:4" x14ac:dyDescent="0.25">
      <c r="A355" s="3"/>
      <c r="B355" s="4"/>
      <c r="C355" s="9"/>
      <c r="D355" s="14"/>
    </row>
    <row r="356" spans="1:4" x14ac:dyDescent="0.25">
      <c r="A356" s="3"/>
      <c r="B356" s="4"/>
      <c r="C356" s="9"/>
      <c r="D356" s="14"/>
    </row>
    <row r="357" spans="1:4" x14ac:dyDescent="0.25">
      <c r="A357" s="3"/>
      <c r="B357" s="4"/>
      <c r="C357" s="9"/>
      <c r="D357" s="14"/>
    </row>
    <row r="358" spans="1:4" x14ac:dyDescent="0.25">
      <c r="A358" s="3"/>
      <c r="B358" s="4"/>
      <c r="C358" s="9"/>
      <c r="D358" s="14"/>
    </row>
    <row r="359" spans="1:4" x14ac:dyDescent="0.25">
      <c r="A359" s="3"/>
      <c r="B359" s="4"/>
      <c r="C359" s="9"/>
      <c r="D359" s="14"/>
    </row>
    <row r="360" spans="1:4" x14ac:dyDescent="0.25">
      <c r="A360" s="3"/>
      <c r="B360" s="4"/>
      <c r="C360" s="9"/>
      <c r="D360" s="14"/>
    </row>
    <row r="361" spans="1:4" x14ac:dyDescent="0.25">
      <c r="A361" s="3"/>
      <c r="B361" s="4"/>
      <c r="C361" s="9"/>
      <c r="D361" s="14"/>
    </row>
    <row r="362" spans="1:4" x14ac:dyDescent="0.25">
      <c r="A362" s="3"/>
      <c r="B362" s="4"/>
      <c r="C362" s="9"/>
      <c r="D362" s="14"/>
    </row>
    <row r="363" spans="1:4" x14ac:dyDescent="0.25">
      <c r="A363" s="3"/>
      <c r="B363" s="4"/>
      <c r="C363" s="9"/>
      <c r="D363" s="14"/>
    </row>
    <row r="364" spans="1:4" x14ac:dyDescent="0.25">
      <c r="A364" s="3"/>
      <c r="B364" s="4"/>
      <c r="C364" s="9"/>
      <c r="D364" s="14"/>
    </row>
    <row r="365" spans="1:4" x14ac:dyDescent="0.25">
      <c r="A365" s="3"/>
      <c r="B365" s="4"/>
      <c r="C365" s="9"/>
      <c r="D365" s="14"/>
    </row>
    <row r="366" spans="1:4" x14ac:dyDescent="0.25">
      <c r="A366" s="3"/>
      <c r="B366" s="4"/>
      <c r="C366" s="9"/>
      <c r="D366" s="14"/>
    </row>
    <row r="367" spans="1:4" x14ac:dyDescent="0.25">
      <c r="A367" s="3"/>
      <c r="B367" s="4"/>
      <c r="C367" s="9"/>
      <c r="D367" s="14"/>
    </row>
  </sheetData>
  <mergeCells count="56">
    <mergeCell ref="G170:G171"/>
    <mergeCell ref="F187:F188"/>
    <mergeCell ref="G187:G188"/>
    <mergeCell ref="G111:G112"/>
    <mergeCell ref="F125:F126"/>
    <mergeCell ref="G125:G126"/>
    <mergeCell ref="F136:F137"/>
    <mergeCell ref="G136:G137"/>
    <mergeCell ref="F159:F160"/>
    <mergeCell ref="G159:G160"/>
    <mergeCell ref="F98:F99"/>
    <mergeCell ref="G98:G99"/>
    <mergeCell ref="G3:G4"/>
    <mergeCell ref="F22:F23"/>
    <mergeCell ref="G22:G23"/>
    <mergeCell ref="F41:F42"/>
    <mergeCell ref="G41:G42"/>
    <mergeCell ref="F53:F54"/>
    <mergeCell ref="G53:G54"/>
    <mergeCell ref="G64:G65"/>
    <mergeCell ref="F76:F77"/>
    <mergeCell ref="G76:G77"/>
    <mergeCell ref="F90:F91"/>
    <mergeCell ref="G90:G91"/>
    <mergeCell ref="C187:C188"/>
    <mergeCell ref="D187:D188"/>
    <mergeCell ref="F3:F4"/>
    <mergeCell ref="F64:F65"/>
    <mergeCell ref="F111:F112"/>
    <mergeCell ref="F170:F171"/>
    <mergeCell ref="C159:C160"/>
    <mergeCell ref="D159:D160"/>
    <mergeCell ref="C170:C171"/>
    <mergeCell ref="D170:D171"/>
    <mergeCell ref="C136:C137"/>
    <mergeCell ref="D136:D137"/>
    <mergeCell ref="C111:C112"/>
    <mergeCell ref="D111:D112"/>
    <mergeCell ref="C125:C126"/>
    <mergeCell ref="D125:D126"/>
    <mergeCell ref="C90:C91"/>
    <mergeCell ref="D90:D91"/>
    <mergeCell ref="C98:C99"/>
    <mergeCell ref="D98:D99"/>
    <mergeCell ref="C64:C65"/>
    <mergeCell ref="D64:D65"/>
    <mergeCell ref="C76:C77"/>
    <mergeCell ref="D76:D77"/>
    <mergeCell ref="C41:C42"/>
    <mergeCell ref="D41:D42"/>
    <mergeCell ref="C53:C54"/>
    <mergeCell ref="D53:D54"/>
    <mergeCell ref="C3:C4"/>
    <mergeCell ref="D3:D4"/>
    <mergeCell ref="C22:C23"/>
    <mergeCell ref="D22:D23"/>
  </mergeCells>
  <pageMargins left="0.7" right="0.7" top="0.75" bottom="0.75" header="0.3" footer="0.3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37929-7638-4923-9034-6272BDAA5ADD}">
  <sheetPr>
    <pageSetUpPr fitToPage="1"/>
  </sheetPr>
  <dimension ref="A1:H197"/>
  <sheetViews>
    <sheetView zoomScale="140" zoomScaleNormal="140" workbookViewId="0">
      <selection activeCell="D14" sqref="D14"/>
    </sheetView>
  </sheetViews>
  <sheetFormatPr defaultRowHeight="15" x14ac:dyDescent="0.25"/>
  <cols>
    <col min="1" max="1" width="6.7109375" style="1" customWidth="1"/>
    <col min="2" max="2" width="45.7109375" customWidth="1"/>
    <col min="3" max="3" width="10.7109375" style="2" customWidth="1"/>
    <col min="4" max="5" width="10.7109375" style="17" customWidth="1"/>
    <col min="6" max="6" width="10.7109375" style="35" customWidth="1"/>
    <col min="7" max="7" width="10.7109375" style="36" customWidth="1"/>
  </cols>
  <sheetData>
    <row r="1" spans="1:8" x14ac:dyDescent="0.25">
      <c r="B1" s="6" t="s">
        <v>140</v>
      </c>
      <c r="G1" s="70" t="s">
        <v>166</v>
      </c>
    </row>
    <row r="3" spans="1:8" ht="14.65" customHeight="1" x14ac:dyDescent="0.25">
      <c r="A3" s="3"/>
      <c r="B3" s="4"/>
      <c r="C3" s="125" t="s">
        <v>192</v>
      </c>
      <c r="D3" s="126" t="s">
        <v>194</v>
      </c>
      <c r="E3" s="20"/>
      <c r="F3" s="124" t="s">
        <v>28</v>
      </c>
      <c r="G3" s="124" t="s">
        <v>29</v>
      </c>
    </row>
    <row r="4" spans="1:8" x14ac:dyDescent="0.25">
      <c r="A4" s="5">
        <v>301</v>
      </c>
      <c r="B4" s="6" t="s">
        <v>30</v>
      </c>
      <c r="C4" s="125"/>
      <c r="D4" s="126"/>
      <c r="E4" s="20"/>
      <c r="F4" s="124"/>
      <c r="G4" s="124"/>
    </row>
    <row r="5" spans="1:8" x14ac:dyDescent="0.25">
      <c r="A5" s="3"/>
      <c r="B5" s="4"/>
      <c r="C5" s="7"/>
      <c r="D5" s="18"/>
      <c r="E5" s="18"/>
      <c r="F5" s="29"/>
    </row>
    <row r="6" spans="1:8" x14ac:dyDescent="0.25">
      <c r="A6" s="3"/>
      <c r="B6" s="8" t="s">
        <v>141</v>
      </c>
      <c r="C6" s="12">
        <f>SUM(C5:C5)</f>
        <v>0</v>
      </c>
      <c r="D6" s="13">
        <f>SUM(D5:D5)</f>
        <v>0</v>
      </c>
      <c r="E6" s="13"/>
      <c r="F6" s="30">
        <f t="shared" ref="F6" si="0">SUM(D6-C6)</f>
        <v>0</v>
      </c>
      <c r="G6" s="38" t="e">
        <f t="shared" ref="G6" si="1">SUM(D6-C6)/C6</f>
        <v>#DIV/0!</v>
      </c>
    </row>
    <row r="7" spans="1:8" x14ac:dyDescent="0.25">
      <c r="A7" s="3"/>
      <c r="B7" s="8"/>
      <c r="C7" s="12"/>
      <c r="D7" s="13"/>
      <c r="E7" s="13"/>
      <c r="F7" s="30"/>
    </row>
    <row r="8" spans="1:8" x14ac:dyDescent="0.25">
      <c r="A8" s="3">
        <v>5240</v>
      </c>
      <c r="B8" s="4" t="s">
        <v>31</v>
      </c>
      <c r="C8" s="109">
        <v>4500</v>
      </c>
      <c r="D8" s="41">
        <v>4500</v>
      </c>
      <c r="E8" s="18"/>
      <c r="F8" s="29">
        <f t="shared" ref="F8:F19" si="2">SUM(D8-C8)</f>
        <v>0</v>
      </c>
      <c r="G8" s="37">
        <f t="shared" ref="G8:G17" si="3">SUM(D8-C8)/C8</f>
        <v>0</v>
      </c>
    </row>
    <row r="9" spans="1:8" x14ac:dyDescent="0.25">
      <c r="A9" s="3">
        <v>5600</v>
      </c>
      <c r="B9" s="4" t="s">
        <v>168</v>
      </c>
      <c r="C9" s="109">
        <v>4650</v>
      </c>
      <c r="D9" s="41">
        <v>4800</v>
      </c>
      <c r="E9" s="18"/>
      <c r="F9" s="29">
        <f t="shared" si="2"/>
        <v>150</v>
      </c>
      <c r="G9" s="37">
        <f t="shared" si="3"/>
        <v>3.2258064516129031E-2</v>
      </c>
    </row>
    <row r="10" spans="1:8" x14ac:dyDescent="0.25">
      <c r="A10" s="3">
        <v>5610</v>
      </c>
      <c r="B10" s="4" t="s">
        <v>178</v>
      </c>
      <c r="C10" s="109">
        <v>1500</v>
      </c>
      <c r="D10" s="41">
        <v>1500</v>
      </c>
      <c r="E10" s="18"/>
      <c r="F10" s="29">
        <f t="shared" si="2"/>
        <v>0</v>
      </c>
      <c r="G10" s="37">
        <f t="shared" si="3"/>
        <v>0</v>
      </c>
    </row>
    <row r="11" spans="1:8" x14ac:dyDescent="0.25">
      <c r="A11" s="3">
        <v>5660</v>
      </c>
      <c r="B11" s="4" t="s">
        <v>171</v>
      </c>
      <c r="C11" s="109">
        <v>1500</v>
      </c>
      <c r="D11" s="41">
        <v>1500</v>
      </c>
      <c r="E11" s="18"/>
      <c r="F11" s="29">
        <f>SUM(D11-C11)</f>
        <v>0</v>
      </c>
      <c r="G11" s="37">
        <f t="shared" si="3"/>
        <v>0</v>
      </c>
    </row>
    <row r="12" spans="1:8" x14ac:dyDescent="0.25">
      <c r="A12" s="3">
        <v>5670</v>
      </c>
      <c r="B12" s="4" t="s">
        <v>172</v>
      </c>
      <c r="C12" s="109">
        <v>3400</v>
      </c>
      <c r="D12" s="41">
        <v>4300</v>
      </c>
      <c r="E12" s="18"/>
      <c r="F12" s="29">
        <f>SUM(D12-C12)</f>
        <v>900</v>
      </c>
      <c r="G12" s="37">
        <f t="shared" si="3"/>
        <v>0.26470588235294118</v>
      </c>
      <c r="H12" t="s">
        <v>195</v>
      </c>
    </row>
    <row r="13" spans="1:8" x14ac:dyDescent="0.25">
      <c r="A13" s="3">
        <v>5630</v>
      </c>
      <c r="B13" s="4" t="s">
        <v>169</v>
      </c>
      <c r="C13" s="109">
        <v>4500</v>
      </c>
      <c r="D13" s="41">
        <v>4500</v>
      </c>
      <c r="E13" s="18"/>
      <c r="F13" s="29">
        <f t="shared" si="2"/>
        <v>0</v>
      </c>
      <c r="G13" s="37">
        <f t="shared" si="3"/>
        <v>0</v>
      </c>
    </row>
    <row r="14" spans="1:8" x14ac:dyDescent="0.25">
      <c r="A14" s="3">
        <v>5640</v>
      </c>
      <c r="B14" s="4" t="s">
        <v>32</v>
      </c>
      <c r="C14" s="109">
        <v>1000</v>
      </c>
      <c r="D14" s="41">
        <v>1000</v>
      </c>
      <c r="E14" s="18"/>
      <c r="F14" s="29">
        <f t="shared" si="2"/>
        <v>0</v>
      </c>
      <c r="G14" s="37">
        <f t="shared" si="3"/>
        <v>0</v>
      </c>
    </row>
    <row r="15" spans="1:8" x14ac:dyDescent="0.25">
      <c r="A15" s="3">
        <v>5650</v>
      </c>
      <c r="B15" s="4" t="s">
        <v>33</v>
      </c>
      <c r="C15" s="109">
        <v>1000</v>
      </c>
      <c r="D15" s="41">
        <v>1000</v>
      </c>
      <c r="E15" s="18"/>
      <c r="F15" s="29">
        <f t="shared" si="2"/>
        <v>0</v>
      </c>
      <c r="G15" s="37">
        <f t="shared" si="3"/>
        <v>0</v>
      </c>
    </row>
    <row r="16" spans="1:8" x14ac:dyDescent="0.25">
      <c r="A16" s="3">
        <v>5700</v>
      </c>
      <c r="B16" s="4" t="s">
        <v>34</v>
      </c>
      <c r="C16" s="109">
        <v>100</v>
      </c>
      <c r="D16" s="41">
        <v>100</v>
      </c>
      <c r="E16" s="18"/>
      <c r="F16" s="29">
        <f t="shared" si="2"/>
        <v>0</v>
      </c>
      <c r="G16" s="37">
        <f t="shared" si="3"/>
        <v>0</v>
      </c>
    </row>
    <row r="17" spans="1:7" x14ac:dyDescent="0.25">
      <c r="A17" s="3"/>
      <c r="B17" s="8" t="s">
        <v>35</v>
      </c>
      <c r="C17" s="10">
        <f>SUM(C8:C16)</f>
        <v>22150</v>
      </c>
      <c r="D17" s="15">
        <f>SUM(D8:D16)</f>
        <v>23200</v>
      </c>
      <c r="E17" s="15"/>
      <c r="F17" s="29">
        <f t="shared" si="2"/>
        <v>1050</v>
      </c>
      <c r="G17" s="38">
        <f t="shared" si="3"/>
        <v>4.740406320541761E-2</v>
      </c>
    </row>
    <row r="18" spans="1:7" x14ac:dyDescent="0.25">
      <c r="A18" s="3"/>
      <c r="B18" s="8"/>
      <c r="C18" s="10"/>
      <c r="D18" s="15"/>
      <c r="E18" s="15"/>
      <c r="F18" s="31"/>
    </row>
    <row r="19" spans="1:7" x14ac:dyDescent="0.25">
      <c r="A19" s="3"/>
      <c r="B19" s="8" t="s">
        <v>40</v>
      </c>
      <c r="C19" s="11">
        <f>SUM(C6-C17)</f>
        <v>-22150</v>
      </c>
      <c r="D19" s="16">
        <f>SUM(D6-D17)</f>
        <v>-23200</v>
      </c>
      <c r="E19" s="16"/>
      <c r="F19" s="32">
        <f t="shared" si="2"/>
        <v>-1050</v>
      </c>
      <c r="G19" s="39">
        <f>SUM(D19-C19)</f>
        <v>-1050</v>
      </c>
    </row>
    <row r="20" spans="1:7" x14ac:dyDescent="0.25">
      <c r="A20" s="3"/>
      <c r="B20" s="4"/>
      <c r="C20" s="9"/>
      <c r="D20" s="14"/>
      <c r="E20" s="14"/>
      <c r="F20" s="33"/>
    </row>
    <row r="21" spans="1:7" x14ac:dyDescent="0.25">
      <c r="A21" s="3"/>
      <c r="B21" s="8"/>
      <c r="C21" s="10"/>
      <c r="D21" s="15"/>
      <c r="E21" s="15"/>
      <c r="F21" s="31"/>
    </row>
    <row r="22" spans="1:7" ht="15" customHeight="1" x14ac:dyDescent="0.25">
      <c r="A22" s="3"/>
      <c r="B22" s="4"/>
      <c r="C22" s="125" t="s">
        <v>192</v>
      </c>
      <c r="D22" s="126" t="s">
        <v>194</v>
      </c>
      <c r="E22" s="20"/>
      <c r="F22" s="34"/>
      <c r="G22" s="124" t="s">
        <v>27</v>
      </c>
    </row>
    <row r="23" spans="1:7" x14ac:dyDescent="0.25">
      <c r="A23" s="5"/>
      <c r="B23" s="6" t="s">
        <v>36</v>
      </c>
      <c r="C23" s="125"/>
      <c r="D23" s="126"/>
      <c r="E23" s="20"/>
      <c r="F23" s="34"/>
      <c r="G23" s="124"/>
    </row>
    <row r="24" spans="1:7" x14ac:dyDescent="0.25">
      <c r="A24" s="5"/>
      <c r="B24" s="6"/>
      <c r="C24" s="19"/>
      <c r="D24" s="13"/>
      <c r="E24" s="13"/>
      <c r="F24" s="30"/>
    </row>
    <row r="25" spans="1:7" x14ac:dyDescent="0.25">
      <c r="A25" s="3"/>
      <c r="B25" s="8" t="s">
        <v>37</v>
      </c>
      <c r="C25" s="10">
        <f>SUM(C6)</f>
        <v>0</v>
      </c>
      <c r="D25" s="15">
        <f>SUM(D6)</f>
        <v>0</v>
      </c>
      <c r="E25" s="15"/>
      <c r="F25" s="30">
        <f>SUM(D25-C25)</f>
        <v>0</v>
      </c>
      <c r="G25" s="38" t="e">
        <f>SUM(D25-C25)/C25</f>
        <v>#DIV/0!</v>
      </c>
    </row>
    <row r="26" spans="1:7" x14ac:dyDescent="0.25">
      <c r="A26" s="3"/>
      <c r="B26" s="4"/>
      <c r="C26" s="9"/>
      <c r="D26" s="14"/>
      <c r="E26" s="14"/>
      <c r="F26" s="33"/>
    </row>
    <row r="27" spans="1:7" x14ac:dyDescent="0.25">
      <c r="A27" s="3"/>
      <c r="B27" s="8" t="s">
        <v>38</v>
      </c>
      <c r="C27" s="10">
        <f>SUM(C17)</f>
        <v>22150</v>
      </c>
      <c r="D27" s="15">
        <f>SUM(D17)</f>
        <v>23200</v>
      </c>
      <c r="E27" s="15"/>
      <c r="F27" s="30">
        <f>SUM(D27-C27)</f>
        <v>1050</v>
      </c>
      <c r="G27" s="38">
        <f>SUM(D27-C27)/C27</f>
        <v>4.740406320541761E-2</v>
      </c>
    </row>
    <row r="28" spans="1:7" x14ac:dyDescent="0.25">
      <c r="A28" s="3"/>
      <c r="B28" s="4"/>
      <c r="C28" s="9"/>
      <c r="D28" s="14"/>
      <c r="E28" s="14"/>
      <c r="F28" s="33"/>
    </row>
    <row r="29" spans="1:7" x14ac:dyDescent="0.25">
      <c r="A29" s="3"/>
      <c r="B29" s="8" t="s">
        <v>39</v>
      </c>
      <c r="C29" s="11">
        <f>SUM(C25-C27)</f>
        <v>-22150</v>
      </c>
      <c r="D29" s="16">
        <f>SUM(D25-D27)</f>
        <v>-23200</v>
      </c>
      <c r="E29" s="16"/>
      <c r="F29" s="32">
        <f>SUM(D29-C29)</f>
        <v>-1050</v>
      </c>
      <c r="G29" s="40">
        <f>SUM(D29-C29)/C29</f>
        <v>4.740406320541761E-2</v>
      </c>
    </row>
    <row r="30" spans="1:7" x14ac:dyDescent="0.25">
      <c r="A30" s="3"/>
      <c r="B30" s="4"/>
      <c r="C30" s="9"/>
      <c r="D30" s="14"/>
      <c r="E30" s="14"/>
      <c r="F30" s="33"/>
    </row>
    <row r="31" spans="1:7" x14ac:dyDescent="0.25">
      <c r="A31" s="3"/>
      <c r="B31" s="4"/>
      <c r="C31" s="9"/>
      <c r="D31" s="14"/>
      <c r="E31" s="14"/>
      <c r="F31" s="33"/>
    </row>
    <row r="32" spans="1:7" x14ac:dyDescent="0.25">
      <c r="A32" s="3"/>
      <c r="B32" s="4"/>
      <c r="C32" s="9"/>
      <c r="D32" s="14"/>
      <c r="E32" s="14"/>
      <c r="F32" s="33"/>
    </row>
    <row r="33" spans="1:6" x14ac:dyDescent="0.25">
      <c r="A33" s="3"/>
      <c r="B33" s="4"/>
      <c r="C33" s="9"/>
      <c r="D33" s="14"/>
      <c r="E33" s="14"/>
      <c r="F33" s="33"/>
    </row>
    <row r="34" spans="1:6" x14ac:dyDescent="0.25">
      <c r="A34" s="3"/>
      <c r="B34" s="4"/>
      <c r="C34" s="9"/>
      <c r="D34" s="14"/>
      <c r="E34" s="14"/>
      <c r="F34" s="33"/>
    </row>
    <row r="35" spans="1:6" x14ac:dyDescent="0.25">
      <c r="A35" s="3"/>
      <c r="B35" s="4"/>
      <c r="C35" s="9"/>
      <c r="D35" s="14"/>
      <c r="E35" s="14"/>
      <c r="F35" s="33"/>
    </row>
    <row r="36" spans="1:6" x14ac:dyDescent="0.25">
      <c r="A36" s="3"/>
      <c r="B36" s="4"/>
      <c r="C36" s="9"/>
      <c r="D36" s="14"/>
      <c r="E36" s="14"/>
      <c r="F36" s="33"/>
    </row>
    <row r="37" spans="1:6" x14ac:dyDescent="0.25">
      <c r="A37" s="3"/>
      <c r="B37" s="4"/>
      <c r="C37" s="9"/>
      <c r="D37" s="14"/>
      <c r="E37" s="14"/>
      <c r="F37" s="33"/>
    </row>
    <row r="38" spans="1:6" x14ac:dyDescent="0.25">
      <c r="A38" s="3"/>
      <c r="B38" s="4"/>
      <c r="C38" s="9"/>
      <c r="D38" s="14"/>
      <c r="E38" s="14"/>
      <c r="F38" s="33"/>
    </row>
    <row r="39" spans="1:6" x14ac:dyDescent="0.25">
      <c r="A39" s="3"/>
      <c r="B39" s="4"/>
      <c r="C39" s="9"/>
      <c r="D39" s="14"/>
      <c r="E39" s="14"/>
      <c r="F39" s="33"/>
    </row>
    <row r="40" spans="1:6" x14ac:dyDescent="0.25">
      <c r="A40" s="3"/>
      <c r="B40" s="4"/>
      <c r="C40" s="9"/>
      <c r="D40" s="14"/>
      <c r="E40" s="14"/>
      <c r="F40" s="33"/>
    </row>
    <row r="41" spans="1:6" x14ac:dyDescent="0.25">
      <c r="A41" s="3"/>
      <c r="B41" s="4"/>
      <c r="C41" s="9"/>
      <c r="D41" s="14"/>
      <c r="E41" s="14"/>
      <c r="F41" s="33"/>
    </row>
    <row r="42" spans="1:6" x14ac:dyDescent="0.25">
      <c r="A42" s="3"/>
      <c r="B42" s="4"/>
      <c r="C42" s="9"/>
      <c r="D42" s="14"/>
      <c r="E42" s="14"/>
      <c r="F42" s="33"/>
    </row>
    <row r="43" spans="1:6" x14ac:dyDescent="0.25">
      <c r="A43" s="3"/>
      <c r="B43" s="4"/>
      <c r="C43" s="9"/>
      <c r="D43" s="14"/>
      <c r="E43" s="14"/>
      <c r="F43" s="33"/>
    </row>
    <row r="44" spans="1:6" x14ac:dyDescent="0.25">
      <c r="A44" s="3"/>
      <c r="B44" s="4"/>
      <c r="C44" s="9"/>
      <c r="D44" s="14"/>
      <c r="E44" s="14"/>
      <c r="F44" s="33"/>
    </row>
    <row r="45" spans="1:6" x14ac:dyDescent="0.25">
      <c r="A45" s="3"/>
      <c r="B45" s="4"/>
      <c r="C45" s="9"/>
      <c r="D45" s="14"/>
      <c r="E45" s="14"/>
      <c r="F45" s="33"/>
    </row>
    <row r="46" spans="1:6" x14ac:dyDescent="0.25">
      <c r="A46" s="3"/>
      <c r="B46" s="4"/>
      <c r="C46" s="9"/>
      <c r="D46" s="14"/>
      <c r="E46" s="14"/>
      <c r="F46" s="33"/>
    </row>
    <row r="47" spans="1:6" x14ac:dyDescent="0.25">
      <c r="A47" s="3"/>
      <c r="B47" s="4"/>
      <c r="C47" s="9"/>
      <c r="D47" s="14"/>
      <c r="E47" s="14"/>
      <c r="F47" s="33"/>
    </row>
    <row r="48" spans="1:6" x14ac:dyDescent="0.25">
      <c r="A48" s="3"/>
      <c r="B48" s="4"/>
      <c r="C48" s="9"/>
      <c r="D48" s="14"/>
      <c r="E48" s="14"/>
      <c r="F48" s="33"/>
    </row>
    <row r="49" spans="1:6" x14ac:dyDescent="0.25">
      <c r="A49" s="3"/>
      <c r="B49" s="4"/>
      <c r="C49" s="9"/>
      <c r="D49" s="14"/>
      <c r="E49" s="14"/>
      <c r="F49" s="33"/>
    </row>
    <row r="50" spans="1:6" x14ac:dyDescent="0.25">
      <c r="A50" s="3"/>
      <c r="B50" s="4"/>
      <c r="C50" s="9"/>
      <c r="D50" s="14"/>
      <c r="E50" s="14"/>
      <c r="F50" s="33"/>
    </row>
    <row r="51" spans="1:6" x14ac:dyDescent="0.25">
      <c r="A51" s="3"/>
      <c r="B51" s="4"/>
      <c r="C51" s="9"/>
      <c r="D51" s="14"/>
      <c r="E51" s="14"/>
      <c r="F51" s="33"/>
    </row>
    <row r="52" spans="1:6" x14ac:dyDescent="0.25">
      <c r="A52" s="3"/>
      <c r="B52" s="4"/>
      <c r="C52" s="9"/>
      <c r="D52" s="14"/>
      <c r="E52" s="14"/>
      <c r="F52" s="33"/>
    </row>
    <row r="53" spans="1:6" x14ac:dyDescent="0.25">
      <c r="A53" s="3"/>
      <c r="B53" s="4"/>
      <c r="C53" s="9"/>
      <c r="D53" s="14"/>
      <c r="E53" s="14"/>
      <c r="F53" s="33"/>
    </row>
    <row r="54" spans="1:6" x14ac:dyDescent="0.25">
      <c r="A54" s="3"/>
      <c r="B54" s="4"/>
      <c r="C54" s="9"/>
      <c r="D54" s="14"/>
      <c r="E54" s="14"/>
      <c r="F54" s="33"/>
    </row>
    <row r="55" spans="1:6" x14ac:dyDescent="0.25">
      <c r="A55" s="3"/>
      <c r="B55" s="4"/>
      <c r="C55" s="9"/>
      <c r="D55" s="14"/>
      <c r="E55" s="14"/>
      <c r="F55" s="33"/>
    </row>
    <row r="56" spans="1:6" x14ac:dyDescent="0.25">
      <c r="A56" s="3"/>
      <c r="B56" s="4"/>
      <c r="C56" s="9"/>
      <c r="D56" s="14"/>
      <c r="E56" s="14"/>
      <c r="F56" s="33"/>
    </row>
    <row r="57" spans="1:6" x14ac:dyDescent="0.25">
      <c r="A57" s="3"/>
      <c r="B57" s="4"/>
      <c r="C57" s="9"/>
      <c r="D57" s="14"/>
      <c r="E57" s="14"/>
      <c r="F57" s="33"/>
    </row>
    <row r="58" spans="1:6" x14ac:dyDescent="0.25">
      <c r="A58" s="3"/>
      <c r="B58" s="4"/>
      <c r="C58" s="9"/>
      <c r="D58" s="14"/>
      <c r="E58" s="14"/>
      <c r="F58" s="33"/>
    </row>
    <row r="59" spans="1:6" x14ac:dyDescent="0.25">
      <c r="A59" s="3"/>
      <c r="B59" s="4"/>
      <c r="C59" s="9"/>
      <c r="D59" s="14"/>
      <c r="E59" s="14"/>
      <c r="F59" s="33"/>
    </row>
    <row r="60" spans="1:6" x14ac:dyDescent="0.25">
      <c r="A60" s="3"/>
      <c r="B60" s="4"/>
      <c r="C60" s="9"/>
      <c r="D60" s="14"/>
      <c r="E60" s="14"/>
      <c r="F60" s="33"/>
    </row>
    <row r="61" spans="1:6" x14ac:dyDescent="0.25">
      <c r="A61" s="3"/>
      <c r="B61" s="4"/>
      <c r="C61" s="9"/>
      <c r="D61" s="14"/>
      <c r="E61" s="14"/>
      <c r="F61" s="33"/>
    </row>
    <row r="62" spans="1:6" x14ac:dyDescent="0.25">
      <c r="A62" s="3"/>
      <c r="B62" s="4"/>
      <c r="C62" s="9"/>
      <c r="D62" s="14"/>
      <c r="E62" s="14"/>
      <c r="F62" s="33"/>
    </row>
    <row r="63" spans="1:6" x14ac:dyDescent="0.25">
      <c r="A63" s="3"/>
      <c r="B63" s="4"/>
      <c r="C63" s="9"/>
      <c r="D63" s="14"/>
      <c r="E63" s="14"/>
      <c r="F63" s="33"/>
    </row>
    <row r="64" spans="1:6" x14ac:dyDescent="0.25">
      <c r="A64" s="3"/>
      <c r="B64" s="4"/>
      <c r="C64" s="9"/>
      <c r="D64" s="14"/>
      <c r="E64" s="14"/>
      <c r="F64" s="33"/>
    </row>
    <row r="65" spans="1:6" x14ac:dyDescent="0.25">
      <c r="A65" s="3"/>
      <c r="B65" s="4"/>
      <c r="C65" s="9"/>
      <c r="D65" s="14"/>
      <c r="E65" s="14"/>
      <c r="F65" s="33"/>
    </row>
    <row r="66" spans="1:6" x14ac:dyDescent="0.25">
      <c r="A66" s="3"/>
      <c r="B66" s="4"/>
      <c r="C66" s="9"/>
      <c r="D66" s="14"/>
      <c r="E66" s="14"/>
      <c r="F66" s="33"/>
    </row>
    <row r="67" spans="1:6" x14ac:dyDescent="0.25">
      <c r="A67" s="3"/>
      <c r="B67" s="4"/>
      <c r="C67" s="9"/>
      <c r="D67" s="14"/>
      <c r="E67" s="14"/>
      <c r="F67" s="33"/>
    </row>
    <row r="68" spans="1:6" x14ac:dyDescent="0.25">
      <c r="A68" s="3"/>
      <c r="B68" s="4"/>
      <c r="C68" s="9"/>
      <c r="D68" s="14"/>
      <c r="E68" s="14"/>
      <c r="F68" s="33"/>
    </row>
    <row r="69" spans="1:6" x14ac:dyDescent="0.25">
      <c r="A69" s="3"/>
      <c r="B69" s="4"/>
      <c r="C69" s="9"/>
      <c r="D69" s="14"/>
      <c r="E69" s="14"/>
      <c r="F69" s="33"/>
    </row>
    <row r="70" spans="1:6" x14ac:dyDescent="0.25">
      <c r="A70" s="3"/>
      <c r="B70" s="4"/>
      <c r="C70" s="9"/>
      <c r="D70" s="14"/>
      <c r="E70" s="14"/>
      <c r="F70" s="33"/>
    </row>
    <row r="71" spans="1:6" x14ac:dyDescent="0.25">
      <c r="A71" s="3"/>
      <c r="B71" s="4"/>
      <c r="C71" s="9"/>
      <c r="D71" s="14"/>
      <c r="E71" s="14"/>
      <c r="F71" s="33"/>
    </row>
    <row r="72" spans="1:6" x14ac:dyDescent="0.25">
      <c r="A72" s="3"/>
      <c r="B72" s="4"/>
      <c r="C72" s="9"/>
      <c r="D72" s="14"/>
      <c r="E72" s="14"/>
      <c r="F72" s="33"/>
    </row>
    <row r="73" spans="1:6" x14ac:dyDescent="0.25">
      <c r="A73" s="3"/>
      <c r="B73" s="4"/>
      <c r="C73" s="9"/>
      <c r="D73" s="14"/>
      <c r="E73" s="14"/>
      <c r="F73" s="33"/>
    </row>
    <row r="74" spans="1:6" x14ac:dyDescent="0.25">
      <c r="A74" s="3"/>
      <c r="B74" s="4"/>
      <c r="C74" s="9"/>
      <c r="D74" s="14"/>
      <c r="E74" s="14"/>
      <c r="F74" s="33"/>
    </row>
    <row r="75" spans="1:6" x14ac:dyDescent="0.25">
      <c r="A75" s="3"/>
      <c r="B75" s="4"/>
      <c r="C75" s="9"/>
      <c r="D75" s="14"/>
      <c r="E75" s="14"/>
      <c r="F75" s="33"/>
    </row>
    <row r="76" spans="1:6" x14ac:dyDescent="0.25">
      <c r="A76" s="3"/>
      <c r="B76" s="4"/>
      <c r="C76" s="9"/>
      <c r="D76" s="14"/>
      <c r="E76" s="14"/>
      <c r="F76" s="33"/>
    </row>
    <row r="77" spans="1:6" x14ac:dyDescent="0.25">
      <c r="A77" s="3"/>
      <c r="B77" s="4"/>
      <c r="C77" s="9"/>
      <c r="D77" s="14"/>
      <c r="E77" s="14"/>
      <c r="F77" s="33"/>
    </row>
    <row r="78" spans="1:6" x14ac:dyDescent="0.25">
      <c r="A78" s="3"/>
      <c r="B78" s="4"/>
      <c r="C78" s="9"/>
      <c r="D78" s="14"/>
      <c r="E78" s="14"/>
      <c r="F78" s="33"/>
    </row>
    <row r="79" spans="1:6" x14ac:dyDescent="0.25">
      <c r="A79" s="3"/>
      <c r="B79" s="4"/>
      <c r="C79" s="9"/>
      <c r="D79" s="14"/>
      <c r="E79" s="14"/>
      <c r="F79" s="33"/>
    </row>
    <row r="80" spans="1:6" x14ac:dyDescent="0.25">
      <c r="A80" s="3"/>
      <c r="B80" s="4"/>
      <c r="C80" s="9"/>
      <c r="D80" s="14"/>
      <c r="E80" s="14"/>
      <c r="F80" s="33"/>
    </row>
    <row r="81" spans="1:6" x14ac:dyDescent="0.25">
      <c r="A81" s="3"/>
      <c r="B81" s="4"/>
      <c r="C81" s="9"/>
      <c r="D81" s="14"/>
      <c r="E81" s="14"/>
      <c r="F81" s="33"/>
    </row>
    <row r="82" spans="1:6" x14ac:dyDescent="0.25">
      <c r="A82" s="3"/>
      <c r="B82" s="4"/>
      <c r="C82" s="9"/>
      <c r="D82" s="14"/>
      <c r="E82" s="14"/>
      <c r="F82" s="33"/>
    </row>
    <row r="83" spans="1:6" x14ac:dyDescent="0.25">
      <c r="A83" s="3"/>
      <c r="B83" s="4"/>
      <c r="C83" s="9"/>
      <c r="D83" s="14"/>
      <c r="E83" s="14"/>
      <c r="F83" s="33"/>
    </row>
    <row r="84" spans="1:6" x14ac:dyDescent="0.25">
      <c r="A84" s="3"/>
      <c r="B84" s="4"/>
      <c r="C84" s="9"/>
      <c r="D84" s="14"/>
      <c r="E84" s="14"/>
      <c r="F84" s="33"/>
    </row>
    <row r="85" spans="1:6" x14ac:dyDescent="0.25">
      <c r="A85" s="3"/>
      <c r="B85" s="4"/>
      <c r="C85" s="9"/>
      <c r="D85" s="14"/>
      <c r="E85" s="14"/>
      <c r="F85" s="33"/>
    </row>
    <row r="86" spans="1:6" x14ac:dyDescent="0.25">
      <c r="A86" s="3"/>
      <c r="B86" s="4"/>
      <c r="C86" s="9"/>
      <c r="D86" s="14"/>
      <c r="E86" s="14"/>
      <c r="F86" s="33"/>
    </row>
    <row r="87" spans="1:6" x14ac:dyDescent="0.25">
      <c r="A87" s="3"/>
      <c r="B87" s="4"/>
      <c r="C87" s="9"/>
      <c r="D87" s="14"/>
      <c r="E87" s="14"/>
      <c r="F87" s="33"/>
    </row>
    <row r="88" spans="1:6" x14ac:dyDescent="0.25">
      <c r="A88" s="3"/>
      <c r="B88" s="4"/>
      <c r="C88" s="9"/>
      <c r="D88" s="14"/>
      <c r="E88" s="14"/>
      <c r="F88" s="33"/>
    </row>
    <row r="89" spans="1:6" x14ac:dyDescent="0.25">
      <c r="A89" s="3"/>
      <c r="B89" s="4"/>
      <c r="C89" s="9"/>
      <c r="D89" s="14"/>
      <c r="E89" s="14"/>
      <c r="F89" s="33"/>
    </row>
    <row r="90" spans="1:6" x14ac:dyDescent="0.25">
      <c r="A90" s="3"/>
      <c r="B90" s="4"/>
      <c r="C90" s="9"/>
      <c r="D90" s="14"/>
      <c r="E90" s="14"/>
      <c r="F90" s="33"/>
    </row>
    <row r="91" spans="1:6" x14ac:dyDescent="0.25">
      <c r="A91" s="3"/>
      <c r="B91" s="4"/>
      <c r="C91" s="9"/>
      <c r="D91" s="14"/>
      <c r="E91" s="14"/>
      <c r="F91" s="33"/>
    </row>
    <row r="92" spans="1:6" x14ac:dyDescent="0.25">
      <c r="A92" s="3"/>
      <c r="B92" s="4"/>
      <c r="C92" s="9"/>
      <c r="D92" s="14"/>
      <c r="E92" s="14"/>
      <c r="F92" s="33"/>
    </row>
    <row r="93" spans="1:6" x14ac:dyDescent="0.25">
      <c r="A93" s="3"/>
      <c r="B93" s="4"/>
      <c r="C93" s="9"/>
      <c r="D93" s="14"/>
      <c r="E93" s="14"/>
      <c r="F93" s="33"/>
    </row>
    <row r="94" spans="1:6" x14ac:dyDescent="0.25">
      <c r="A94" s="3"/>
      <c r="B94" s="4"/>
      <c r="C94" s="9"/>
      <c r="D94" s="14"/>
      <c r="E94" s="14"/>
      <c r="F94" s="33"/>
    </row>
    <row r="95" spans="1:6" x14ac:dyDescent="0.25">
      <c r="A95" s="3"/>
      <c r="B95" s="4"/>
      <c r="C95" s="9"/>
      <c r="D95" s="14"/>
      <c r="E95" s="14"/>
      <c r="F95" s="33"/>
    </row>
    <row r="96" spans="1:6" x14ac:dyDescent="0.25">
      <c r="A96" s="3"/>
      <c r="B96" s="4"/>
      <c r="C96" s="9"/>
      <c r="D96" s="14"/>
      <c r="E96" s="14"/>
      <c r="F96" s="33"/>
    </row>
    <row r="97" spans="1:6" x14ac:dyDescent="0.25">
      <c r="A97" s="3"/>
      <c r="B97" s="4"/>
      <c r="C97" s="9"/>
      <c r="D97" s="14"/>
      <c r="E97" s="14"/>
      <c r="F97" s="33"/>
    </row>
    <row r="98" spans="1:6" x14ac:dyDescent="0.25">
      <c r="A98" s="3"/>
      <c r="B98" s="4"/>
      <c r="C98" s="9"/>
      <c r="D98" s="14"/>
      <c r="E98" s="14"/>
      <c r="F98" s="33"/>
    </row>
    <row r="99" spans="1:6" x14ac:dyDescent="0.25">
      <c r="A99" s="3"/>
      <c r="B99" s="4"/>
      <c r="C99" s="9"/>
      <c r="D99" s="14"/>
      <c r="E99" s="14"/>
      <c r="F99" s="33"/>
    </row>
    <row r="100" spans="1:6" x14ac:dyDescent="0.25">
      <c r="A100" s="3"/>
      <c r="B100" s="4"/>
      <c r="C100" s="9"/>
      <c r="D100" s="14"/>
      <c r="E100" s="14"/>
      <c r="F100" s="33"/>
    </row>
    <row r="101" spans="1:6" x14ac:dyDescent="0.25">
      <c r="A101" s="3"/>
      <c r="B101" s="4"/>
      <c r="C101" s="9"/>
      <c r="D101" s="14"/>
      <c r="E101" s="14"/>
      <c r="F101" s="33"/>
    </row>
    <row r="102" spans="1:6" x14ac:dyDescent="0.25">
      <c r="A102" s="3"/>
      <c r="B102" s="4"/>
      <c r="C102" s="9"/>
      <c r="D102" s="14"/>
      <c r="E102" s="14"/>
      <c r="F102" s="33"/>
    </row>
    <row r="103" spans="1:6" x14ac:dyDescent="0.25">
      <c r="A103" s="3"/>
      <c r="B103" s="4"/>
      <c r="C103" s="9"/>
      <c r="D103" s="14"/>
      <c r="E103" s="14"/>
      <c r="F103" s="33"/>
    </row>
    <row r="104" spans="1:6" x14ac:dyDescent="0.25">
      <c r="A104" s="3"/>
      <c r="B104" s="4"/>
      <c r="C104" s="9"/>
      <c r="D104" s="14"/>
      <c r="E104" s="14"/>
      <c r="F104" s="33"/>
    </row>
    <row r="105" spans="1:6" x14ac:dyDescent="0.25">
      <c r="A105" s="3"/>
      <c r="B105" s="4"/>
      <c r="C105" s="9"/>
      <c r="D105" s="14"/>
      <c r="E105" s="14"/>
      <c r="F105" s="33"/>
    </row>
    <row r="106" spans="1:6" x14ac:dyDescent="0.25">
      <c r="A106" s="3"/>
      <c r="B106" s="4"/>
      <c r="C106" s="9"/>
      <c r="D106" s="14"/>
      <c r="E106" s="14"/>
      <c r="F106" s="33"/>
    </row>
    <row r="107" spans="1:6" x14ac:dyDescent="0.25">
      <c r="A107" s="3"/>
      <c r="B107" s="4"/>
      <c r="C107" s="9"/>
      <c r="D107" s="14"/>
      <c r="E107" s="14"/>
      <c r="F107" s="33"/>
    </row>
    <row r="108" spans="1:6" x14ac:dyDescent="0.25">
      <c r="A108" s="3"/>
      <c r="B108" s="4"/>
      <c r="C108" s="9"/>
      <c r="D108" s="14"/>
      <c r="E108" s="14"/>
      <c r="F108" s="33"/>
    </row>
    <row r="109" spans="1:6" x14ac:dyDescent="0.25">
      <c r="A109" s="3"/>
      <c r="B109" s="4"/>
      <c r="C109" s="9"/>
      <c r="D109" s="14"/>
      <c r="E109" s="14"/>
      <c r="F109" s="33"/>
    </row>
    <row r="110" spans="1:6" x14ac:dyDescent="0.25">
      <c r="A110" s="3"/>
      <c r="B110" s="4"/>
      <c r="C110" s="9"/>
      <c r="D110" s="14"/>
      <c r="E110" s="14"/>
      <c r="F110" s="33"/>
    </row>
    <row r="111" spans="1:6" x14ac:dyDescent="0.25">
      <c r="A111" s="3"/>
      <c r="B111" s="4"/>
      <c r="C111" s="9"/>
      <c r="D111" s="14"/>
      <c r="E111" s="14"/>
      <c r="F111" s="33"/>
    </row>
    <row r="112" spans="1:6" x14ac:dyDescent="0.25">
      <c r="A112" s="3"/>
      <c r="B112" s="4"/>
      <c r="C112" s="9"/>
      <c r="D112" s="14"/>
      <c r="E112" s="14"/>
      <c r="F112" s="33"/>
    </row>
    <row r="113" spans="1:6" x14ac:dyDescent="0.25">
      <c r="A113" s="3"/>
      <c r="B113" s="4"/>
      <c r="C113" s="9"/>
      <c r="D113" s="14"/>
      <c r="E113" s="14"/>
      <c r="F113" s="33"/>
    </row>
    <row r="114" spans="1:6" x14ac:dyDescent="0.25">
      <c r="A114" s="3"/>
      <c r="B114" s="4"/>
      <c r="C114" s="9"/>
      <c r="D114" s="14"/>
      <c r="E114" s="14"/>
      <c r="F114" s="33"/>
    </row>
    <row r="115" spans="1:6" x14ac:dyDescent="0.25">
      <c r="A115" s="3"/>
      <c r="B115" s="4"/>
      <c r="C115" s="9"/>
      <c r="D115" s="14"/>
      <c r="E115" s="14"/>
      <c r="F115" s="33"/>
    </row>
    <row r="116" spans="1:6" x14ac:dyDescent="0.25">
      <c r="A116" s="3"/>
      <c r="B116" s="4"/>
      <c r="C116" s="9"/>
      <c r="D116" s="14"/>
      <c r="E116" s="14"/>
      <c r="F116" s="33"/>
    </row>
    <row r="117" spans="1:6" x14ac:dyDescent="0.25">
      <c r="A117" s="3"/>
      <c r="B117" s="4"/>
      <c r="C117" s="9"/>
      <c r="D117" s="14"/>
      <c r="E117" s="14"/>
      <c r="F117" s="33"/>
    </row>
    <row r="118" spans="1:6" x14ac:dyDescent="0.25">
      <c r="A118" s="3"/>
      <c r="B118" s="4"/>
      <c r="C118" s="9"/>
      <c r="D118" s="14"/>
      <c r="E118" s="14"/>
      <c r="F118" s="33"/>
    </row>
    <row r="119" spans="1:6" x14ac:dyDescent="0.25">
      <c r="A119" s="3"/>
      <c r="B119" s="4"/>
      <c r="C119" s="9"/>
      <c r="D119" s="14"/>
      <c r="E119" s="14"/>
      <c r="F119" s="33"/>
    </row>
    <row r="120" spans="1:6" x14ac:dyDescent="0.25">
      <c r="A120" s="3"/>
      <c r="B120" s="4"/>
      <c r="C120" s="9"/>
      <c r="D120" s="14"/>
      <c r="E120" s="14"/>
      <c r="F120" s="33"/>
    </row>
    <row r="121" spans="1:6" x14ac:dyDescent="0.25">
      <c r="A121" s="3"/>
      <c r="B121" s="4"/>
      <c r="C121" s="9"/>
      <c r="D121" s="14"/>
      <c r="E121" s="14"/>
      <c r="F121" s="33"/>
    </row>
    <row r="122" spans="1:6" x14ac:dyDescent="0.25">
      <c r="A122" s="3"/>
      <c r="B122" s="4"/>
      <c r="C122" s="9"/>
      <c r="D122" s="14"/>
      <c r="E122" s="14"/>
      <c r="F122" s="33"/>
    </row>
    <row r="123" spans="1:6" x14ac:dyDescent="0.25">
      <c r="A123" s="3"/>
      <c r="B123" s="4"/>
      <c r="C123" s="9"/>
      <c r="D123" s="14"/>
      <c r="E123" s="14"/>
      <c r="F123" s="33"/>
    </row>
    <row r="124" spans="1:6" x14ac:dyDescent="0.25">
      <c r="A124" s="3"/>
      <c r="B124" s="4"/>
      <c r="C124" s="9"/>
      <c r="D124" s="14"/>
      <c r="E124" s="14"/>
      <c r="F124" s="33"/>
    </row>
    <row r="125" spans="1:6" x14ac:dyDescent="0.25">
      <c r="A125" s="3"/>
      <c r="B125" s="4"/>
      <c r="C125" s="9"/>
      <c r="D125" s="14"/>
      <c r="E125" s="14"/>
      <c r="F125" s="33"/>
    </row>
    <row r="126" spans="1:6" x14ac:dyDescent="0.25">
      <c r="A126" s="3"/>
      <c r="B126" s="4"/>
      <c r="C126" s="9"/>
      <c r="D126" s="14"/>
      <c r="E126" s="14"/>
      <c r="F126" s="33"/>
    </row>
    <row r="127" spans="1:6" x14ac:dyDescent="0.25">
      <c r="A127" s="3"/>
      <c r="B127" s="4"/>
      <c r="C127" s="9"/>
      <c r="D127" s="14"/>
      <c r="E127" s="14"/>
      <c r="F127" s="33"/>
    </row>
    <row r="128" spans="1:6" x14ac:dyDescent="0.25">
      <c r="A128" s="3"/>
      <c r="B128" s="4"/>
      <c r="C128" s="9"/>
      <c r="D128" s="14"/>
      <c r="E128" s="14"/>
      <c r="F128" s="33"/>
    </row>
    <row r="129" spans="1:6" x14ac:dyDescent="0.25">
      <c r="A129" s="3"/>
      <c r="B129" s="4"/>
      <c r="C129" s="9"/>
      <c r="D129" s="14"/>
      <c r="E129" s="14"/>
      <c r="F129" s="33"/>
    </row>
    <row r="130" spans="1:6" x14ac:dyDescent="0.25">
      <c r="A130" s="3"/>
      <c r="B130" s="4"/>
      <c r="C130" s="9"/>
      <c r="D130" s="14"/>
      <c r="E130" s="14"/>
      <c r="F130" s="33"/>
    </row>
    <row r="131" spans="1:6" x14ac:dyDescent="0.25">
      <c r="A131" s="3"/>
      <c r="B131" s="4"/>
      <c r="C131" s="9"/>
      <c r="D131" s="14"/>
      <c r="E131" s="14"/>
      <c r="F131" s="33"/>
    </row>
    <row r="132" spans="1:6" x14ac:dyDescent="0.25">
      <c r="A132" s="3"/>
      <c r="B132" s="4"/>
      <c r="C132" s="9"/>
      <c r="D132" s="14"/>
      <c r="E132" s="14"/>
      <c r="F132" s="33"/>
    </row>
    <row r="133" spans="1:6" x14ac:dyDescent="0.25">
      <c r="A133" s="3"/>
      <c r="B133" s="4"/>
      <c r="C133" s="9"/>
      <c r="D133" s="14"/>
      <c r="E133" s="14"/>
      <c r="F133" s="33"/>
    </row>
    <row r="134" spans="1:6" x14ac:dyDescent="0.25">
      <c r="A134" s="3"/>
      <c r="B134" s="4"/>
      <c r="C134" s="9"/>
      <c r="D134" s="14"/>
      <c r="E134" s="14"/>
      <c r="F134" s="33"/>
    </row>
    <row r="135" spans="1:6" x14ac:dyDescent="0.25">
      <c r="A135" s="3"/>
      <c r="B135" s="4"/>
      <c r="C135" s="9"/>
      <c r="D135" s="14"/>
      <c r="E135" s="14"/>
      <c r="F135" s="33"/>
    </row>
    <row r="136" spans="1:6" x14ac:dyDescent="0.25">
      <c r="A136" s="3"/>
      <c r="B136" s="4"/>
      <c r="C136" s="9"/>
      <c r="D136" s="14"/>
      <c r="E136" s="14"/>
      <c r="F136" s="33"/>
    </row>
    <row r="137" spans="1:6" x14ac:dyDescent="0.25">
      <c r="A137" s="3"/>
      <c r="B137" s="4"/>
      <c r="C137" s="9"/>
      <c r="D137" s="14"/>
      <c r="E137" s="14"/>
      <c r="F137" s="33"/>
    </row>
    <row r="138" spans="1:6" x14ac:dyDescent="0.25">
      <c r="A138" s="3"/>
      <c r="B138" s="4"/>
      <c r="C138" s="9"/>
      <c r="D138" s="14"/>
      <c r="E138" s="14"/>
      <c r="F138" s="33"/>
    </row>
    <row r="139" spans="1:6" x14ac:dyDescent="0.25">
      <c r="A139" s="3"/>
      <c r="B139" s="4"/>
      <c r="C139" s="9"/>
      <c r="D139" s="14"/>
      <c r="E139" s="14"/>
      <c r="F139" s="33"/>
    </row>
    <row r="140" spans="1:6" x14ac:dyDescent="0.25">
      <c r="A140" s="3"/>
      <c r="B140" s="4"/>
      <c r="C140" s="9"/>
      <c r="D140" s="14"/>
      <c r="E140" s="14"/>
      <c r="F140" s="33"/>
    </row>
    <row r="141" spans="1:6" x14ac:dyDescent="0.25">
      <c r="A141" s="3"/>
      <c r="B141" s="4"/>
      <c r="C141" s="9"/>
      <c r="D141" s="14"/>
      <c r="E141" s="14"/>
      <c r="F141" s="33"/>
    </row>
    <row r="142" spans="1:6" x14ac:dyDescent="0.25">
      <c r="A142" s="3"/>
      <c r="B142" s="4"/>
      <c r="C142" s="9"/>
      <c r="D142" s="14"/>
      <c r="E142" s="14"/>
      <c r="F142" s="33"/>
    </row>
    <row r="143" spans="1:6" x14ac:dyDescent="0.25">
      <c r="A143" s="3"/>
      <c r="B143" s="4"/>
      <c r="C143" s="9"/>
      <c r="D143" s="14"/>
      <c r="E143" s="14"/>
      <c r="F143" s="33"/>
    </row>
    <row r="144" spans="1:6" x14ac:dyDescent="0.25">
      <c r="A144" s="3"/>
      <c r="B144" s="4"/>
      <c r="C144" s="9"/>
      <c r="D144" s="14"/>
      <c r="E144" s="14"/>
      <c r="F144" s="33"/>
    </row>
    <row r="145" spans="1:6" x14ac:dyDescent="0.25">
      <c r="A145" s="3"/>
      <c r="B145" s="4"/>
      <c r="C145" s="9"/>
      <c r="D145" s="14"/>
      <c r="E145" s="14"/>
      <c r="F145" s="33"/>
    </row>
    <row r="146" spans="1:6" x14ac:dyDescent="0.25">
      <c r="A146" s="3"/>
      <c r="B146" s="4"/>
      <c r="C146" s="9"/>
      <c r="D146" s="14"/>
      <c r="E146" s="14"/>
      <c r="F146" s="33"/>
    </row>
    <row r="147" spans="1:6" x14ac:dyDescent="0.25">
      <c r="A147" s="3"/>
      <c r="B147" s="4"/>
      <c r="C147" s="9"/>
      <c r="D147" s="14"/>
      <c r="E147" s="14"/>
      <c r="F147" s="33"/>
    </row>
    <row r="148" spans="1:6" x14ac:dyDescent="0.25">
      <c r="A148" s="3"/>
      <c r="B148" s="4"/>
      <c r="C148" s="9"/>
      <c r="D148" s="14"/>
      <c r="E148" s="14"/>
      <c r="F148" s="33"/>
    </row>
    <row r="149" spans="1:6" x14ac:dyDescent="0.25">
      <c r="A149" s="3"/>
      <c r="B149" s="4"/>
      <c r="C149" s="9"/>
      <c r="D149" s="14"/>
      <c r="E149" s="14"/>
      <c r="F149" s="33"/>
    </row>
    <row r="150" spans="1:6" x14ac:dyDescent="0.25">
      <c r="A150" s="3"/>
      <c r="B150" s="4"/>
      <c r="C150" s="9"/>
      <c r="D150" s="14"/>
      <c r="E150" s="14"/>
      <c r="F150" s="33"/>
    </row>
    <row r="151" spans="1:6" x14ac:dyDescent="0.25">
      <c r="A151" s="3"/>
      <c r="B151" s="4"/>
      <c r="C151" s="9"/>
      <c r="D151" s="14"/>
      <c r="E151" s="14"/>
      <c r="F151" s="33"/>
    </row>
    <row r="152" spans="1:6" x14ac:dyDescent="0.25">
      <c r="A152" s="3"/>
      <c r="B152" s="4"/>
      <c r="C152" s="9"/>
      <c r="D152" s="14"/>
      <c r="E152" s="14"/>
      <c r="F152" s="33"/>
    </row>
    <row r="153" spans="1:6" x14ac:dyDescent="0.25">
      <c r="A153" s="3"/>
      <c r="B153" s="4"/>
      <c r="C153" s="9"/>
      <c r="D153" s="14"/>
      <c r="E153" s="14"/>
      <c r="F153" s="33"/>
    </row>
    <row r="154" spans="1:6" x14ac:dyDescent="0.25">
      <c r="A154" s="3"/>
      <c r="B154" s="4"/>
      <c r="C154" s="9"/>
      <c r="D154" s="14"/>
      <c r="E154" s="14"/>
      <c r="F154" s="33"/>
    </row>
    <row r="155" spans="1:6" x14ac:dyDescent="0.25">
      <c r="A155" s="3"/>
      <c r="B155" s="4"/>
      <c r="C155" s="9"/>
      <c r="D155" s="14"/>
      <c r="E155" s="14"/>
      <c r="F155" s="33"/>
    </row>
    <row r="156" spans="1:6" x14ac:dyDescent="0.25">
      <c r="A156" s="3"/>
      <c r="B156" s="4"/>
      <c r="C156" s="9"/>
      <c r="D156" s="14"/>
      <c r="E156" s="14"/>
      <c r="F156" s="33"/>
    </row>
    <row r="157" spans="1:6" x14ac:dyDescent="0.25">
      <c r="A157" s="3"/>
      <c r="B157" s="4"/>
      <c r="C157" s="9"/>
      <c r="D157" s="14"/>
      <c r="E157" s="14"/>
      <c r="F157" s="33"/>
    </row>
    <row r="158" spans="1:6" x14ac:dyDescent="0.25">
      <c r="A158" s="3"/>
      <c r="B158" s="4"/>
      <c r="C158" s="9"/>
      <c r="D158" s="14"/>
      <c r="E158" s="14"/>
      <c r="F158" s="33"/>
    </row>
    <row r="159" spans="1:6" x14ac:dyDescent="0.25">
      <c r="A159" s="3"/>
      <c r="B159" s="4"/>
      <c r="C159" s="9"/>
      <c r="D159" s="14"/>
      <c r="E159" s="14"/>
      <c r="F159" s="33"/>
    </row>
    <row r="160" spans="1:6" x14ac:dyDescent="0.25">
      <c r="A160" s="3"/>
      <c r="B160" s="4"/>
      <c r="C160" s="9"/>
      <c r="D160" s="14"/>
      <c r="E160" s="14"/>
      <c r="F160" s="33"/>
    </row>
    <row r="161" spans="1:6" x14ac:dyDescent="0.25">
      <c r="A161" s="3"/>
      <c r="B161" s="4"/>
      <c r="C161" s="9"/>
      <c r="D161" s="14"/>
      <c r="E161" s="14"/>
      <c r="F161" s="33"/>
    </row>
    <row r="162" spans="1:6" x14ac:dyDescent="0.25">
      <c r="A162" s="3"/>
      <c r="B162" s="4"/>
      <c r="C162" s="9"/>
      <c r="D162" s="14"/>
      <c r="E162" s="14"/>
      <c r="F162" s="33"/>
    </row>
    <row r="163" spans="1:6" x14ac:dyDescent="0.25">
      <c r="A163" s="3"/>
      <c r="B163" s="4"/>
      <c r="C163" s="9"/>
      <c r="D163" s="14"/>
      <c r="E163" s="14"/>
      <c r="F163" s="33"/>
    </row>
    <row r="164" spans="1:6" x14ac:dyDescent="0.25">
      <c r="A164" s="3"/>
      <c r="B164" s="4"/>
      <c r="C164" s="9"/>
      <c r="D164" s="14"/>
      <c r="E164" s="14"/>
      <c r="F164" s="33"/>
    </row>
    <row r="165" spans="1:6" x14ac:dyDescent="0.25">
      <c r="A165" s="3"/>
      <c r="B165" s="4"/>
      <c r="C165" s="9"/>
      <c r="D165" s="14"/>
      <c r="E165" s="14"/>
      <c r="F165" s="33"/>
    </row>
    <row r="166" spans="1:6" x14ac:dyDescent="0.25">
      <c r="A166" s="3"/>
      <c r="B166" s="4"/>
      <c r="C166" s="9"/>
      <c r="D166" s="14"/>
      <c r="E166" s="14"/>
      <c r="F166" s="33"/>
    </row>
    <row r="167" spans="1:6" x14ac:dyDescent="0.25">
      <c r="A167" s="3"/>
      <c r="B167" s="4"/>
      <c r="C167" s="9"/>
      <c r="D167" s="14"/>
      <c r="E167" s="14"/>
      <c r="F167" s="33"/>
    </row>
    <row r="168" spans="1:6" x14ac:dyDescent="0.25">
      <c r="A168" s="3"/>
      <c r="B168" s="4"/>
      <c r="C168" s="9"/>
      <c r="D168" s="14"/>
      <c r="E168" s="14"/>
      <c r="F168" s="33"/>
    </row>
    <row r="169" spans="1:6" x14ac:dyDescent="0.25">
      <c r="A169" s="3"/>
      <c r="B169" s="4"/>
      <c r="C169" s="9"/>
      <c r="D169" s="14"/>
      <c r="E169" s="14"/>
      <c r="F169" s="33"/>
    </row>
    <row r="170" spans="1:6" x14ac:dyDescent="0.25">
      <c r="A170" s="3"/>
      <c r="B170" s="4"/>
      <c r="C170" s="9"/>
      <c r="D170" s="14"/>
      <c r="E170" s="14"/>
      <c r="F170" s="33"/>
    </row>
    <row r="171" spans="1:6" x14ac:dyDescent="0.25">
      <c r="A171" s="3"/>
      <c r="B171" s="4"/>
      <c r="C171" s="9"/>
      <c r="D171" s="14"/>
      <c r="E171" s="14"/>
      <c r="F171" s="33"/>
    </row>
    <row r="172" spans="1:6" x14ac:dyDescent="0.25">
      <c r="A172" s="3"/>
      <c r="B172" s="4"/>
      <c r="C172" s="9"/>
      <c r="D172" s="14"/>
      <c r="E172" s="14"/>
      <c r="F172" s="33"/>
    </row>
    <row r="173" spans="1:6" x14ac:dyDescent="0.25">
      <c r="A173" s="3"/>
      <c r="B173" s="4"/>
      <c r="C173" s="9"/>
      <c r="D173" s="14"/>
      <c r="E173" s="14"/>
      <c r="F173" s="33"/>
    </row>
    <row r="174" spans="1:6" x14ac:dyDescent="0.25">
      <c r="A174" s="3"/>
      <c r="B174" s="4"/>
      <c r="C174" s="9"/>
      <c r="D174" s="14"/>
      <c r="E174" s="14"/>
      <c r="F174" s="33"/>
    </row>
    <row r="175" spans="1:6" x14ac:dyDescent="0.25">
      <c r="A175" s="3"/>
      <c r="B175" s="4"/>
      <c r="C175" s="9"/>
      <c r="D175" s="14"/>
      <c r="E175" s="14"/>
      <c r="F175" s="33"/>
    </row>
    <row r="176" spans="1:6" x14ac:dyDescent="0.25">
      <c r="A176" s="3"/>
      <c r="B176" s="4"/>
      <c r="C176" s="9"/>
      <c r="D176" s="14"/>
      <c r="E176" s="14"/>
      <c r="F176" s="33"/>
    </row>
    <row r="177" spans="1:6" x14ac:dyDescent="0.25">
      <c r="A177" s="3"/>
      <c r="B177" s="4"/>
      <c r="C177" s="9"/>
      <c r="D177" s="14"/>
      <c r="E177" s="14"/>
      <c r="F177" s="33"/>
    </row>
    <row r="178" spans="1:6" x14ac:dyDescent="0.25">
      <c r="A178" s="3"/>
      <c r="B178" s="4"/>
      <c r="C178" s="9"/>
      <c r="D178" s="14"/>
      <c r="E178" s="14"/>
      <c r="F178" s="33"/>
    </row>
    <row r="179" spans="1:6" x14ac:dyDescent="0.25">
      <c r="A179" s="3"/>
      <c r="B179" s="4"/>
      <c r="C179" s="9"/>
      <c r="D179" s="14"/>
      <c r="E179" s="14"/>
      <c r="F179" s="33"/>
    </row>
    <row r="180" spans="1:6" x14ac:dyDescent="0.25">
      <c r="A180" s="3"/>
      <c r="B180" s="4"/>
      <c r="C180" s="9"/>
      <c r="D180" s="14"/>
      <c r="E180" s="14"/>
      <c r="F180" s="33"/>
    </row>
    <row r="181" spans="1:6" x14ac:dyDescent="0.25">
      <c r="A181" s="3"/>
      <c r="B181" s="4"/>
      <c r="C181" s="9"/>
      <c r="D181" s="14"/>
      <c r="E181" s="14"/>
      <c r="F181" s="33"/>
    </row>
    <row r="182" spans="1:6" x14ac:dyDescent="0.25">
      <c r="A182" s="3"/>
      <c r="B182" s="4"/>
      <c r="C182" s="9"/>
      <c r="D182" s="14"/>
      <c r="E182" s="14"/>
      <c r="F182" s="33"/>
    </row>
    <row r="183" spans="1:6" x14ac:dyDescent="0.25">
      <c r="A183" s="3"/>
      <c r="B183" s="4"/>
      <c r="C183" s="9"/>
      <c r="D183" s="14"/>
      <c r="E183" s="14"/>
      <c r="F183" s="33"/>
    </row>
    <row r="184" spans="1:6" x14ac:dyDescent="0.25">
      <c r="A184" s="3"/>
      <c r="B184" s="4"/>
      <c r="C184" s="9"/>
      <c r="D184" s="14"/>
      <c r="E184" s="14"/>
      <c r="F184" s="33"/>
    </row>
    <row r="185" spans="1:6" x14ac:dyDescent="0.25">
      <c r="A185" s="3"/>
      <c r="B185" s="4"/>
      <c r="C185" s="9"/>
      <c r="D185" s="14"/>
      <c r="E185" s="14"/>
      <c r="F185" s="33"/>
    </row>
    <row r="186" spans="1:6" x14ac:dyDescent="0.25">
      <c r="A186" s="3"/>
      <c r="B186" s="4"/>
      <c r="C186" s="9"/>
      <c r="D186" s="14"/>
      <c r="E186" s="14"/>
      <c r="F186" s="33"/>
    </row>
    <row r="187" spans="1:6" x14ac:dyDescent="0.25">
      <c r="A187" s="3"/>
      <c r="B187" s="4"/>
      <c r="C187" s="9"/>
      <c r="D187" s="14"/>
      <c r="E187" s="14"/>
      <c r="F187" s="33"/>
    </row>
    <row r="188" spans="1:6" x14ac:dyDescent="0.25">
      <c r="A188" s="3"/>
      <c r="B188" s="4"/>
      <c r="C188" s="9"/>
      <c r="D188" s="14"/>
      <c r="E188" s="14"/>
      <c r="F188" s="33"/>
    </row>
    <row r="189" spans="1:6" x14ac:dyDescent="0.25">
      <c r="A189" s="3"/>
      <c r="B189" s="4"/>
      <c r="C189" s="9"/>
      <c r="D189" s="14"/>
      <c r="E189" s="14"/>
      <c r="F189" s="33"/>
    </row>
    <row r="190" spans="1:6" x14ac:dyDescent="0.25">
      <c r="A190" s="3"/>
      <c r="B190" s="4"/>
      <c r="C190" s="9"/>
      <c r="D190" s="14"/>
      <c r="E190" s="14"/>
      <c r="F190" s="33"/>
    </row>
    <row r="191" spans="1:6" x14ac:dyDescent="0.25">
      <c r="A191" s="3"/>
      <c r="B191" s="4"/>
      <c r="C191" s="9"/>
      <c r="D191" s="14"/>
      <c r="E191" s="14"/>
      <c r="F191" s="33"/>
    </row>
    <row r="192" spans="1:6" x14ac:dyDescent="0.25">
      <c r="A192" s="3"/>
      <c r="B192" s="4"/>
      <c r="C192" s="9"/>
      <c r="D192" s="14"/>
      <c r="E192" s="14"/>
      <c r="F192" s="33"/>
    </row>
    <row r="193" spans="1:6" x14ac:dyDescent="0.25">
      <c r="A193" s="3"/>
      <c r="B193" s="4"/>
      <c r="C193" s="9"/>
      <c r="D193" s="14"/>
      <c r="E193" s="14"/>
      <c r="F193" s="33"/>
    </row>
    <row r="194" spans="1:6" x14ac:dyDescent="0.25">
      <c r="A194" s="3"/>
      <c r="B194" s="4"/>
      <c r="C194" s="9"/>
      <c r="D194" s="14"/>
      <c r="E194" s="14"/>
      <c r="F194" s="33"/>
    </row>
    <row r="195" spans="1:6" x14ac:dyDescent="0.25">
      <c r="A195" s="3"/>
      <c r="B195" s="4"/>
      <c r="C195" s="9"/>
      <c r="D195" s="14"/>
      <c r="E195" s="14"/>
      <c r="F195" s="33"/>
    </row>
    <row r="196" spans="1:6" x14ac:dyDescent="0.25">
      <c r="A196" s="3"/>
      <c r="B196" s="4"/>
      <c r="C196" s="9"/>
      <c r="D196" s="14"/>
      <c r="E196" s="14"/>
      <c r="F196" s="33"/>
    </row>
    <row r="197" spans="1:6" x14ac:dyDescent="0.25">
      <c r="A197" s="3"/>
      <c r="B197" s="4"/>
      <c r="C197" s="9"/>
      <c r="D197" s="14"/>
      <c r="E197" s="14"/>
      <c r="F197" s="33"/>
    </row>
  </sheetData>
  <mergeCells count="7">
    <mergeCell ref="C3:C4"/>
    <mergeCell ref="D3:D4"/>
    <mergeCell ref="F3:F4"/>
    <mergeCell ref="G3:G4"/>
    <mergeCell ref="C22:C23"/>
    <mergeCell ref="D22:D23"/>
    <mergeCell ref="G22:G23"/>
  </mergeCells>
  <pageMargins left="0.7" right="0.7" top="0.75" bottom="0.75" header="0.3" footer="0.3"/>
  <pageSetup paperSize="9" scale="8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402FC-692B-49DD-AE98-B11ACACCA937}">
  <sheetPr>
    <pageSetUpPr fitToPage="1"/>
  </sheetPr>
  <dimension ref="A1:G189"/>
  <sheetViews>
    <sheetView zoomScale="130" zoomScaleNormal="130" workbookViewId="0">
      <selection activeCell="C14" sqref="C14:D15"/>
    </sheetView>
  </sheetViews>
  <sheetFormatPr defaultRowHeight="15" x14ac:dyDescent="0.25"/>
  <cols>
    <col min="1" max="1" width="6.7109375" style="1" customWidth="1"/>
    <col min="2" max="2" width="45.7109375" customWidth="1"/>
    <col min="3" max="3" width="10.7109375" style="2" customWidth="1"/>
    <col min="4" max="5" width="10.7109375" style="17" customWidth="1"/>
    <col min="6" max="6" width="10.7109375" style="35" customWidth="1"/>
    <col min="7" max="7" width="10.7109375" style="36" customWidth="1"/>
  </cols>
  <sheetData>
    <row r="1" spans="1:7" x14ac:dyDescent="0.25">
      <c r="B1" s="6" t="s">
        <v>160</v>
      </c>
      <c r="G1" s="70" t="s">
        <v>148</v>
      </c>
    </row>
    <row r="3" spans="1:7" ht="14.65" customHeight="1" x14ac:dyDescent="0.25">
      <c r="A3" s="3"/>
      <c r="B3" s="4"/>
      <c r="C3" s="125" t="s">
        <v>177</v>
      </c>
      <c r="D3" s="126" t="s">
        <v>192</v>
      </c>
      <c r="E3" s="20"/>
      <c r="F3" s="124" t="s">
        <v>28</v>
      </c>
      <c r="G3" s="124" t="s">
        <v>29</v>
      </c>
    </row>
    <row r="4" spans="1:7" x14ac:dyDescent="0.25">
      <c r="A4" s="5">
        <v>301</v>
      </c>
      <c r="B4" s="6" t="s">
        <v>180</v>
      </c>
      <c r="C4" s="125"/>
      <c r="D4" s="126"/>
      <c r="E4" s="20"/>
      <c r="F4" s="124"/>
      <c r="G4" s="124"/>
    </row>
    <row r="5" spans="1:7" x14ac:dyDescent="0.25">
      <c r="A5" s="3"/>
      <c r="B5" s="4"/>
      <c r="C5" s="7"/>
      <c r="D5" s="18"/>
      <c r="E5" s="18"/>
      <c r="F5" s="29"/>
    </row>
    <row r="6" spans="1:7" x14ac:dyDescent="0.25">
      <c r="A6" s="3"/>
      <c r="B6" s="8" t="s">
        <v>181</v>
      </c>
      <c r="C6" s="12">
        <f>SUM(C5:C5)</f>
        <v>0</v>
      </c>
      <c r="D6" s="13">
        <f>SUM(D5:D5)</f>
        <v>0</v>
      </c>
      <c r="E6" s="13"/>
      <c r="F6" s="30">
        <f t="shared" ref="F6" si="0">SUM(D6-C6)</f>
        <v>0</v>
      </c>
      <c r="G6" s="38" t="e">
        <f t="shared" ref="G6" si="1">SUM(D6-C6)/C6</f>
        <v>#DIV/0!</v>
      </c>
    </row>
    <row r="7" spans="1:7" x14ac:dyDescent="0.25">
      <c r="A7" s="3"/>
      <c r="B7" s="8"/>
      <c r="C7" s="12"/>
      <c r="D7" s="13"/>
      <c r="E7" s="13"/>
      <c r="F7" s="30"/>
    </row>
    <row r="8" spans="1:7" x14ac:dyDescent="0.25">
      <c r="A8" s="3"/>
      <c r="B8" s="4" t="s">
        <v>161</v>
      </c>
      <c r="C8" s="21">
        <v>0</v>
      </c>
      <c r="D8" s="41">
        <v>0</v>
      </c>
      <c r="E8" s="18"/>
      <c r="F8" s="29">
        <f t="shared" ref="F8:F11" si="2">SUM(D8-C8)</f>
        <v>0</v>
      </c>
      <c r="G8" s="37" t="e">
        <f t="shared" ref="G8:G9" si="3">SUM(D8-C8)/C8</f>
        <v>#DIV/0!</v>
      </c>
    </row>
    <row r="9" spans="1:7" x14ac:dyDescent="0.25">
      <c r="A9" s="3"/>
      <c r="B9" s="8" t="s">
        <v>182</v>
      </c>
      <c r="C9" s="10">
        <f>SUM(C8:C8)</f>
        <v>0</v>
      </c>
      <c r="D9" s="15">
        <f>SUM(D8:D8)</f>
        <v>0</v>
      </c>
      <c r="E9" s="15"/>
      <c r="F9" s="29">
        <f t="shared" si="2"/>
        <v>0</v>
      </c>
      <c r="G9" s="38" t="e">
        <f t="shared" si="3"/>
        <v>#DIV/0!</v>
      </c>
    </row>
    <row r="10" spans="1:7" x14ac:dyDescent="0.25">
      <c r="A10" s="3"/>
      <c r="B10" s="8"/>
      <c r="C10" s="10"/>
      <c r="D10" s="15"/>
      <c r="E10" s="15"/>
      <c r="F10" s="31"/>
    </row>
    <row r="11" spans="1:7" x14ac:dyDescent="0.25">
      <c r="A11" s="3"/>
      <c r="B11" s="8" t="s">
        <v>183</v>
      </c>
      <c r="C11" s="11">
        <f>SUM(C6-C9)</f>
        <v>0</v>
      </c>
      <c r="D11" s="16">
        <f>SUM(D6-D9)</f>
        <v>0</v>
      </c>
      <c r="E11" s="16"/>
      <c r="F11" s="32">
        <f t="shared" si="2"/>
        <v>0</v>
      </c>
      <c r="G11" s="39">
        <f>SUM(D11-C11)</f>
        <v>0</v>
      </c>
    </row>
    <row r="12" spans="1:7" x14ac:dyDescent="0.25">
      <c r="A12" s="3"/>
      <c r="B12" s="4"/>
      <c r="C12" s="9"/>
      <c r="D12" s="14"/>
      <c r="E12" s="14"/>
      <c r="F12" s="33"/>
    </row>
    <row r="13" spans="1:7" x14ac:dyDescent="0.25">
      <c r="A13" s="3"/>
      <c r="B13" s="8"/>
      <c r="C13" s="10"/>
      <c r="D13" s="15"/>
      <c r="E13" s="15"/>
      <c r="F13" s="31"/>
    </row>
    <row r="14" spans="1:7" ht="15" customHeight="1" x14ac:dyDescent="0.25">
      <c r="A14" s="3"/>
      <c r="B14" s="4"/>
      <c r="C14" s="125" t="s">
        <v>177</v>
      </c>
      <c r="D14" s="126" t="s">
        <v>192</v>
      </c>
      <c r="E14" s="20"/>
      <c r="F14" s="34"/>
      <c r="G14" s="124" t="s">
        <v>27</v>
      </c>
    </row>
    <row r="15" spans="1:7" x14ac:dyDescent="0.25">
      <c r="A15" s="5"/>
      <c r="B15" s="6" t="s">
        <v>184</v>
      </c>
      <c r="C15" s="125"/>
      <c r="D15" s="126"/>
      <c r="E15" s="20"/>
      <c r="F15" s="34"/>
      <c r="G15" s="124"/>
    </row>
    <row r="16" spans="1:7" x14ac:dyDescent="0.25">
      <c r="A16" s="5"/>
      <c r="B16" s="6"/>
      <c r="C16" s="19"/>
      <c r="D16" s="13"/>
      <c r="E16" s="13"/>
      <c r="F16" s="30"/>
    </row>
    <row r="17" spans="1:7" x14ac:dyDescent="0.25">
      <c r="A17" s="3"/>
      <c r="B17" s="8" t="s">
        <v>185</v>
      </c>
      <c r="C17" s="10">
        <f>SUM(C6)</f>
        <v>0</v>
      </c>
      <c r="D17" s="15">
        <f>SUM(D6)</f>
        <v>0</v>
      </c>
      <c r="E17" s="15"/>
      <c r="F17" s="30">
        <f>SUM(D17-C17)</f>
        <v>0</v>
      </c>
      <c r="G17" s="38" t="e">
        <f>SUM(D17-C17)/C17</f>
        <v>#DIV/0!</v>
      </c>
    </row>
    <row r="18" spans="1:7" x14ac:dyDescent="0.25">
      <c r="A18" s="3"/>
      <c r="B18" s="4"/>
      <c r="C18" s="9"/>
      <c r="D18" s="14"/>
      <c r="E18" s="14"/>
      <c r="F18" s="33"/>
    </row>
    <row r="19" spans="1:7" x14ac:dyDescent="0.25">
      <c r="A19" s="3"/>
      <c r="B19" s="8" t="s">
        <v>186</v>
      </c>
      <c r="C19" s="10">
        <f>SUM(C9)</f>
        <v>0</v>
      </c>
      <c r="D19" s="15">
        <f>SUM(D9)</f>
        <v>0</v>
      </c>
      <c r="E19" s="15"/>
      <c r="F19" s="30">
        <f>SUM(D19-C19)</f>
        <v>0</v>
      </c>
      <c r="G19" s="38" t="e">
        <f>SUM(D19-C19)/C19</f>
        <v>#DIV/0!</v>
      </c>
    </row>
    <row r="20" spans="1:7" x14ac:dyDescent="0.25">
      <c r="A20" s="3"/>
      <c r="B20" s="4"/>
      <c r="C20" s="9"/>
      <c r="D20" s="14"/>
      <c r="E20" s="14"/>
      <c r="F20" s="33"/>
    </row>
    <row r="21" spans="1:7" x14ac:dyDescent="0.25">
      <c r="A21" s="3"/>
      <c r="B21" s="8" t="s">
        <v>187</v>
      </c>
      <c r="C21" s="11">
        <f>SUM(C17-C19)</f>
        <v>0</v>
      </c>
      <c r="D21" s="16">
        <f>SUM(D17-D19)</f>
        <v>0</v>
      </c>
      <c r="E21" s="16"/>
      <c r="F21" s="32">
        <f>SUM(D21-C21)</f>
        <v>0</v>
      </c>
      <c r="G21" s="40" t="e">
        <f>SUM(D21-C21)/C21</f>
        <v>#DIV/0!</v>
      </c>
    </row>
    <row r="22" spans="1:7" x14ac:dyDescent="0.25">
      <c r="A22" s="3"/>
      <c r="B22" s="4"/>
      <c r="C22" s="9"/>
      <c r="D22" s="14"/>
      <c r="E22" s="14"/>
      <c r="F22" s="33"/>
    </row>
    <row r="23" spans="1:7" x14ac:dyDescent="0.25">
      <c r="A23" s="3"/>
      <c r="B23" s="4"/>
      <c r="C23" s="9"/>
      <c r="D23" s="14"/>
      <c r="E23" s="14"/>
      <c r="F23" s="33"/>
    </row>
    <row r="24" spans="1:7" x14ac:dyDescent="0.25">
      <c r="A24" s="3"/>
      <c r="B24" s="4"/>
      <c r="C24" s="9"/>
      <c r="D24" s="14"/>
      <c r="E24" s="14"/>
      <c r="F24" s="33"/>
    </row>
    <row r="25" spans="1:7" x14ac:dyDescent="0.25">
      <c r="A25" s="3"/>
      <c r="B25" s="4"/>
      <c r="C25" s="9"/>
      <c r="D25" s="14"/>
      <c r="E25" s="14"/>
      <c r="F25" s="33"/>
    </row>
    <row r="26" spans="1:7" s="36" customFormat="1" ht="12.75" x14ac:dyDescent="0.2">
      <c r="A26" s="3"/>
      <c r="B26" s="4"/>
      <c r="C26" s="9"/>
      <c r="D26" s="14"/>
      <c r="E26" s="14"/>
      <c r="F26" s="33"/>
    </row>
    <row r="27" spans="1:7" s="36" customFormat="1" ht="12.75" x14ac:dyDescent="0.2">
      <c r="A27" s="3"/>
      <c r="B27" s="4"/>
      <c r="C27" s="9"/>
      <c r="D27" s="14"/>
      <c r="E27" s="14"/>
      <c r="F27" s="33"/>
    </row>
    <row r="28" spans="1:7" s="36" customFormat="1" ht="12.75" x14ac:dyDescent="0.2">
      <c r="A28" s="3"/>
      <c r="B28" s="4"/>
      <c r="C28" s="9"/>
      <c r="D28" s="14"/>
      <c r="E28" s="14"/>
      <c r="F28" s="33"/>
    </row>
    <row r="29" spans="1:7" s="36" customFormat="1" ht="12.75" x14ac:dyDescent="0.2">
      <c r="A29" s="3"/>
      <c r="B29" s="4"/>
      <c r="C29" s="9"/>
      <c r="D29" s="14"/>
      <c r="E29" s="14"/>
      <c r="F29" s="33"/>
    </row>
    <row r="30" spans="1:7" s="36" customFormat="1" ht="12.75" x14ac:dyDescent="0.2">
      <c r="A30" s="3"/>
      <c r="B30" s="4"/>
      <c r="C30" s="9"/>
      <c r="D30" s="14"/>
      <c r="E30" s="14"/>
      <c r="F30" s="33"/>
    </row>
    <row r="31" spans="1:7" s="36" customFormat="1" ht="12.75" x14ac:dyDescent="0.2">
      <c r="A31" s="3"/>
      <c r="B31" s="4"/>
      <c r="C31" s="9"/>
      <c r="D31" s="14"/>
      <c r="E31" s="14"/>
      <c r="F31" s="33"/>
    </row>
    <row r="32" spans="1:7" s="36" customFormat="1" ht="12.75" x14ac:dyDescent="0.2">
      <c r="A32" s="3"/>
      <c r="B32" s="4"/>
      <c r="C32" s="9"/>
      <c r="D32" s="14"/>
      <c r="E32" s="14"/>
      <c r="F32" s="33"/>
    </row>
    <row r="33" spans="1:6" s="36" customFormat="1" ht="12.75" x14ac:dyDescent="0.2">
      <c r="A33" s="3"/>
      <c r="B33" s="4"/>
      <c r="C33" s="9"/>
      <c r="D33" s="14"/>
      <c r="E33" s="14"/>
      <c r="F33" s="33"/>
    </row>
    <row r="34" spans="1:6" s="36" customFormat="1" ht="12.75" x14ac:dyDescent="0.2">
      <c r="A34" s="3"/>
      <c r="B34" s="4"/>
      <c r="C34" s="9"/>
      <c r="D34" s="14"/>
      <c r="E34" s="14"/>
      <c r="F34" s="33"/>
    </row>
    <row r="35" spans="1:6" s="36" customFormat="1" ht="12.75" x14ac:dyDescent="0.2">
      <c r="A35" s="3"/>
      <c r="B35" s="4"/>
      <c r="C35" s="9"/>
      <c r="D35" s="14"/>
      <c r="E35" s="14"/>
      <c r="F35" s="33"/>
    </row>
    <row r="36" spans="1:6" s="36" customFormat="1" ht="12.75" x14ac:dyDescent="0.2">
      <c r="A36" s="3"/>
      <c r="B36" s="4"/>
      <c r="C36" s="9"/>
      <c r="D36" s="14"/>
      <c r="E36" s="14"/>
      <c r="F36" s="33"/>
    </row>
    <row r="37" spans="1:6" s="36" customFormat="1" ht="12.75" x14ac:dyDescent="0.2">
      <c r="A37" s="3"/>
      <c r="B37" s="4"/>
      <c r="C37" s="9"/>
      <c r="D37" s="14"/>
      <c r="E37" s="14"/>
      <c r="F37" s="33"/>
    </row>
    <row r="38" spans="1:6" s="36" customFormat="1" ht="12.75" x14ac:dyDescent="0.2">
      <c r="A38" s="3"/>
      <c r="B38" s="4"/>
      <c r="C38" s="9"/>
      <c r="D38" s="14"/>
      <c r="E38" s="14"/>
      <c r="F38" s="33"/>
    </row>
    <row r="39" spans="1:6" s="36" customFormat="1" ht="12.75" x14ac:dyDescent="0.2">
      <c r="A39" s="3"/>
      <c r="B39" s="4"/>
      <c r="C39" s="9"/>
      <c r="D39" s="14"/>
      <c r="E39" s="14"/>
      <c r="F39" s="33"/>
    </row>
    <row r="40" spans="1:6" s="36" customFormat="1" ht="12.75" x14ac:dyDescent="0.2">
      <c r="A40" s="3"/>
      <c r="B40" s="4"/>
      <c r="C40" s="9"/>
      <c r="D40" s="14"/>
      <c r="E40" s="14"/>
      <c r="F40" s="33"/>
    </row>
    <row r="41" spans="1:6" s="36" customFormat="1" ht="12.75" x14ac:dyDescent="0.2">
      <c r="A41" s="3"/>
      <c r="B41" s="4"/>
      <c r="C41" s="9"/>
      <c r="D41" s="14"/>
      <c r="E41" s="14"/>
      <c r="F41" s="33"/>
    </row>
    <row r="42" spans="1:6" s="36" customFormat="1" ht="12.75" x14ac:dyDescent="0.2">
      <c r="A42" s="3"/>
      <c r="B42" s="4"/>
      <c r="C42" s="9"/>
      <c r="D42" s="14"/>
      <c r="E42" s="14"/>
      <c r="F42" s="33"/>
    </row>
    <row r="43" spans="1:6" s="36" customFormat="1" ht="12.75" x14ac:dyDescent="0.2">
      <c r="A43" s="3"/>
      <c r="B43" s="4"/>
      <c r="C43" s="9"/>
      <c r="D43" s="14"/>
      <c r="E43" s="14"/>
      <c r="F43" s="33"/>
    </row>
    <row r="44" spans="1:6" s="36" customFormat="1" ht="12.75" x14ac:dyDescent="0.2">
      <c r="A44" s="3"/>
      <c r="B44" s="4"/>
      <c r="C44" s="9"/>
      <c r="D44" s="14"/>
      <c r="E44" s="14"/>
      <c r="F44" s="33"/>
    </row>
    <row r="45" spans="1:6" s="36" customFormat="1" ht="12.75" x14ac:dyDescent="0.2">
      <c r="A45" s="3"/>
      <c r="B45" s="4"/>
      <c r="C45" s="9"/>
      <c r="D45" s="14"/>
      <c r="E45" s="14"/>
      <c r="F45" s="33"/>
    </row>
    <row r="46" spans="1:6" s="36" customFormat="1" ht="12.75" x14ac:dyDescent="0.2">
      <c r="A46" s="3"/>
      <c r="B46" s="4"/>
      <c r="C46" s="9"/>
      <c r="D46" s="14"/>
      <c r="E46" s="14"/>
      <c r="F46" s="33"/>
    </row>
    <row r="47" spans="1:6" s="36" customFormat="1" ht="12.75" x14ac:dyDescent="0.2">
      <c r="A47" s="3"/>
      <c r="B47" s="4"/>
      <c r="C47" s="9"/>
      <c r="D47" s="14"/>
      <c r="E47" s="14"/>
      <c r="F47" s="33"/>
    </row>
    <row r="48" spans="1:6" s="36" customFormat="1" ht="12.75" x14ac:dyDescent="0.2">
      <c r="A48" s="3"/>
      <c r="B48" s="4"/>
      <c r="C48" s="9"/>
      <c r="D48" s="14"/>
      <c r="E48" s="14"/>
      <c r="F48" s="33"/>
    </row>
    <row r="49" spans="1:6" s="36" customFormat="1" ht="12.75" x14ac:dyDescent="0.2">
      <c r="A49" s="3"/>
      <c r="B49" s="4"/>
      <c r="C49" s="9"/>
      <c r="D49" s="14"/>
      <c r="E49" s="14"/>
      <c r="F49" s="33"/>
    </row>
    <row r="50" spans="1:6" s="36" customFormat="1" ht="12.75" x14ac:dyDescent="0.2">
      <c r="A50" s="3"/>
      <c r="B50" s="4"/>
      <c r="C50" s="9"/>
      <c r="D50" s="14"/>
      <c r="E50" s="14"/>
      <c r="F50" s="33"/>
    </row>
    <row r="51" spans="1:6" s="36" customFormat="1" ht="12.75" x14ac:dyDescent="0.2">
      <c r="A51" s="3"/>
      <c r="B51" s="4"/>
      <c r="C51" s="9"/>
      <c r="D51" s="14"/>
      <c r="E51" s="14"/>
      <c r="F51" s="33"/>
    </row>
    <row r="52" spans="1:6" s="36" customFormat="1" ht="12.75" x14ac:dyDescent="0.2">
      <c r="A52" s="3"/>
      <c r="B52" s="4"/>
      <c r="C52" s="9"/>
      <c r="D52" s="14"/>
      <c r="E52" s="14"/>
      <c r="F52" s="33"/>
    </row>
    <row r="53" spans="1:6" s="36" customFormat="1" ht="12.75" x14ac:dyDescent="0.2">
      <c r="A53" s="3"/>
      <c r="B53" s="4"/>
      <c r="C53" s="9"/>
      <c r="D53" s="14"/>
      <c r="E53" s="14"/>
      <c r="F53" s="33"/>
    </row>
    <row r="54" spans="1:6" s="36" customFormat="1" ht="12.75" x14ac:dyDescent="0.2">
      <c r="A54" s="3"/>
      <c r="B54" s="4"/>
      <c r="C54" s="9"/>
      <c r="D54" s="14"/>
      <c r="E54" s="14"/>
      <c r="F54" s="33"/>
    </row>
    <row r="55" spans="1:6" s="36" customFormat="1" ht="12.75" x14ac:dyDescent="0.2">
      <c r="A55" s="3"/>
      <c r="B55" s="4"/>
      <c r="C55" s="9"/>
      <c r="D55" s="14"/>
      <c r="E55" s="14"/>
      <c r="F55" s="33"/>
    </row>
    <row r="56" spans="1:6" s="36" customFormat="1" ht="12.75" x14ac:dyDescent="0.2">
      <c r="A56" s="3"/>
      <c r="B56" s="4"/>
      <c r="C56" s="9"/>
      <c r="D56" s="14"/>
      <c r="E56" s="14"/>
      <c r="F56" s="33"/>
    </row>
    <row r="57" spans="1:6" s="36" customFormat="1" ht="12.75" x14ac:dyDescent="0.2">
      <c r="A57" s="3"/>
      <c r="B57" s="4"/>
      <c r="C57" s="9"/>
      <c r="D57" s="14"/>
      <c r="E57" s="14"/>
      <c r="F57" s="33"/>
    </row>
    <row r="58" spans="1:6" s="36" customFormat="1" ht="12.75" x14ac:dyDescent="0.2">
      <c r="A58" s="3"/>
      <c r="B58" s="4"/>
      <c r="C58" s="9"/>
      <c r="D58" s="14"/>
      <c r="E58" s="14"/>
      <c r="F58" s="33"/>
    </row>
    <row r="59" spans="1:6" s="36" customFormat="1" ht="12.75" x14ac:dyDescent="0.2">
      <c r="A59" s="3"/>
      <c r="B59" s="4"/>
      <c r="C59" s="9"/>
      <c r="D59" s="14"/>
      <c r="E59" s="14"/>
      <c r="F59" s="33"/>
    </row>
    <row r="60" spans="1:6" s="36" customFormat="1" ht="12.75" x14ac:dyDescent="0.2">
      <c r="A60" s="3"/>
      <c r="B60" s="4"/>
      <c r="C60" s="9"/>
      <c r="D60" s="14"/>
      <c r="E60" s="14"/>
      <c r="F60" s="33"/>
    </row>
    <row r="61" spans="1:6" s="36" customFormat="1" ht="12.75" x14ac:dyDescent="0.2">
      <c r="A61" s="3"/>
      <c r="B61" s="4"/>
      <c r="C61" s="9"/>
      <c r="D61" s="14"/>
      <c r="E61" s="14"/>
      <c r="F61" s="33"/>
    </row>
    <row r="62" spans="1:6" s="36" customFormat="1" ht="12.75" x14ac:dyDescent="0.2">
      <c r="A62" s="3"/>
      <c r="B62" s="4"/>
      <c r="C62" s="9"/>
      <c r="D62" s="14"/>
      <c r="E62" s="14"/>
      <c r="F62" s="33"/>
    </row>
    <row r="63" spans="1:6" s="36" customFormat="1" ht="12.75" x14ac:dyDescent="0.2">
      <c r="A63" s="3"/>
      <c r="B63" s="4"/>
      <c r="C63" s="9"/>
      <c r="D63" s="14"/>
      <c r="E63" s="14"/>
      <c r="F63" s="33"/>
    </row>
    <row r="64" spans="1:6" s="36" customFormat="1" ht="12.75" x14ac:dyDescent="0.2">
      <c r="A64" s="3"/>
      <c r="B64" s="4"/>
      <c r="C64" s="9"/>
      <c r="D64" s="14"/>
      <c r="E64" s="14"/>
      <c r="F64" s="33"/>
    </row>
    <row r="65" spans="1:6" s="36" customFormat="1" ht="12.75" x14ac:dyDescent="0.2">
      <c r="A65" s="3"/>
      <c r="B65" s="4"/>
      <c r="C65" s="9"/>
      <c r="D65" s="14"/>
      <c r="E65" s="14"/>
      <c r="F65" s="33"/>
    </row>
    <row r="66" spans="1:6" s="36" customFormat="1" ht="12.75" x14ac:dyDescent="0.2">
      <c r="A66" s="3"/>
      <c r="B66" s="4"/>
      <c r="C66" s="9"/>
      <c r="D66" s="14"/>
      <c r="E66" s="14"/>
      <c r="F66" s="33"/>
    </row>
    <row r="67" spans="1:6" s="36" customFormat="1" ht="12.75" x14ac:dyDescent="0.2">
      <c r="A67" s="3"/>
      <c r="B67" s="4"/>
      <c r="C67" s="9"/>
      <c r="D67" s="14"/>
      <c r="E67" s="14"/>
      <c r="F67" s="33"/>
    </row>
    <row r="68" spans="1:6" s="36" customFormat="1" ht="12.75" x14ac:dyDescent="0.2">
      <c r="A68" s="3"/>
      <c r="B68" s="4"/>
      <c r="C68" s="9"/>
      <c r="D68" s="14"/>
      <c r="E68" s="14"/>
      <c r="F68" s="33"/>
    </row>
    <row r="69" spans="1:6" s="36" customFormat="1" ht="12.75" x14ac:dyDescent="0.2">
      <c r="A69" s="3"/>
      <c r="B69" s="4"/>
      <c r="C69" s="9"/>
      <c r="D69" s="14"/>
      <c r="E69" s="14"/>
      <c r="F69" s="33"/>
    </row>
    <row r="70" spans="1:6" s="36" customFormat="1" ht="12.75" x14ac:dyDescent="0.2">
      <c r="A70" s="3"/>
      <c r="B70" s="4"/>
      <c r="C70" s="9"/>
      <c r="D70" s="14"/>
      <c r="E70" s="14"/>
      <c r="F70" s="33"/>
    </row>
    <row r="71" spans="1:6" s="36" customFormat="1" ht="12.75" x14ac:dyDescent="0.2">
      <c r="A71" s="3"/>
      <c r="B71" s="4"/>
      <c r="C71" s="9"/>
      <c r="D71" s="14"/>
      <c r="E71" s="14"/>
      <c r="F71" s="33"/>
    </row>
    <row r="72" spans="1:6" s="36" customFormat="1" ht="12.75" x14ac:dyDescent="0.2">
      <c r="A72" s="3"/>
      <c r="B72" s="4"/>
      <c r="C72" s="9"/>
      <c r="D72" s="14"/>
      <c r="E72" s="14"/>
      <c r="F72" s="33"/>
    </row>
    <row r="73" spans="1:6" s="36" customFormat="1" ht="12.75" x14ac:dyDescent="0.2">
      <c r="A73" s="3"/>
      <c r="B73" s="4"/>
      <c r="C73" s="9"/>
      <c r="D73" s="14"/>
      <c r="E73" s="14"/>
      <c r="F73" s="33"/>
    </row>
    <row r="74" spans="1:6" s="36" customFormat="1" ht="12.75" x14ac:dyDescent="0.2">
      <c r="A74" s="3"/>
      <c r="B74" s="4"/>
      <c r="C74" s="9"/>
      <c r="D74" s="14"/>
      <c r="E74" s="14"/>
      <c r="F74" s="33"/>
    </row>
    <row r="75" spans="1:6" s="36" customFormat="1" ht="12.75" x14ac:dyDescent="0.2">
      <c r="A75" s="3"/>
      <c r="B75" s="4"/>
      <c r="C75" s="9"/>
      <c r="D75" s="14"/>
      <c r="E75" s="14"/>
      <c r="F75" s="33"/>
    </row>
    <row r="76" spans="1:6" s="36" customFormat="1" ht="12.75" x14ac:dyDescent="0.2">
      <c r="A76" s="3"/>
      <c r="B76" s="4"/>
      <c r="C76" s="9"/>
      <c r="D76" s="14"/>
      <c r="E76" s="14"/>
      <c r="F76" s="33"/>
    </row>
    <row r="77" spans="1:6" s="36" customFormat="1" ht="12.75" x14ac:dyDescent="0.2">
      <c r="A77" s="3"/>
      <c r="B77" s="4"/>
      <c r="C77" s="9"/>
      <c r="D77" s="14"/>
      <c r="E77" s="14"/>
      <c r="F77" s="33"/>
    </row>
    <row r="78" spans="1:6" s="36" customFormat="1" ht="12.75" x14ac:dyDescent="0.2">
      <c r="A78" s="3"/>
      <c r="B78" s="4"/>
      <c r="C78" s="9"/>
      <c r="D78" s="14"/>
      <c r="E78" s="14"/>
      <c r="F78" s="33"/>
    </row>
    <row r="79" spans="1:6" s="36" customFormat="1" ht="12.75" x14ac:dyDescent="0.2">
      <c r="A79" s="3"/>
      <c r="B79" s="4"/>
      <c r="C79" s="9"/>
      <c r="D79" s="14"/>
      <c r="E79" s="14"/>
      <c r="F79" s="33"/>
    </row>
    <row r="80" spans="1:6" s="36" customFormat="1" ht="12.75" x14ac:dyDescent="0.2">
      <c r="A80" s="3"/>
      <c r="B80" s="4"/>
      <c r="C80" s="9"/>
      <c r="D80" s="14"/>
      <c r="E80" s="14"/>
      <c r="F80" s="33"/>
    </row>
    <row r="81" spans="1:6" s="36" customFormat="1" ht="12.75" x14ac:dyDescent="0.2">
      <c r="A81" s="3"/>
      <c r="B81" s="4"/>
      <c r="C81" s="9"/>
      <c r="D81" s="14"/>
      <c r="E81" s="14"/>
      <c r="F81" s="33"/>
    </row>
    <row r="82" spans="1:6" s="36" customFormat="1" ht="12.75" x14ac:dyDescent="0.2">
      <c r="A82" s="3"/>
      <c r="B82" s="4"/>
      <c r="C82" s="9"/>
      <c r="D82" s="14"/>
      <c r="E82" s="14"/>
      <c r="F82" s="33"/>
    </row>
    <row r="83" spans="1:6" s="36" customFormat="1" ht="12.75" x14ac:dyDescent="0.2">
      <c r="A83" s="3"/>
      <c r="B83" s="4"/>
      <c r="C83" s="9"/>
      <c r="D83" s="14"/>
      <c r="E83" s="14"/>
      <c r="F83" s="33"/>
    </row>
    <row r="84" spans="1:6" s="36" customFormat="1" ht="12.75" x14ac:dyDescent="0.2">
      <c r="A84" s="3"/>
      <c r="B84" s="4"/>
      <c r="C84" s="9"/>
      <c r="D84" s="14"/>
      <c r="E84" s="14"/>
      <c r="F84" s="33"/>
    </row>
    <row r="85" spans="1:6" s="36" customFormat="1" ht="12.75" x14ac:dyDescent="0.2">
      <c r="A85" s="3"/>
      <c r="B85" s="4"/>
      <c r="C85" s="9"/>
      <c r="D85" s="14"/>
      <c r="E85" s="14"/>
      <c r="F85" s="33"/>
    </row>
    <row r="86" spans="1:6" s="36" customFormat="1" ht="12.75" x14ac:dyDescent="0.2">
      <c r="A86" s="3"/>
      <c r="B86" s="4"/>
      <c r="C86" s="9"/>
      <c r="D86" s="14"/>
      <c r="E86" s="14"/>
      <c r="F86" s="33"/>
    </row>
    <row r="87" spans="1:6" s="36" customFormat="1" ht="12.75" x14ac:dyDescent="0.2">
      <c r="A87" s="3"/>
      <c r="B87" s="4"/>
      <c r="C87" s="9"/>
      <c r="D87" s="14"/>
      <c r="E87" s="14"/>
      <c r="F87" s="33"/>
    </row>
    <row r="88" spans="1:6" s="36" customFormat="1" ht="12.75" x14ac:dyDescent="0.2">
      <c r="A88" s="3"/>
      <c r="B88" s="4"/>
      <c r="C88" s="9"/>
      <c r="D88" s="14"/>
      <c r="E88" s="14"/>
      <c r="F88" s="33"/>
    </row>
    <row r="89" spans="1:6" s="36" customFormat="1" ht="12.75" x14ac:dyDescent="0.2">
      <c r="A89" s="3"/>
      <c r="B89" s="4"/>
      <c r="C89" s="9"/>
      <c r="D89" s="14"/>
      <c r="E89" s="14"/>
      <c r="F89" s="33"/>
    </row>
    <row r="90" spans="1:6" s="36" customFormat="1" ht="12.75" x14ac:dyDescent="0.2">
      <c r="A90" s="3"/>
      <c r="B90" s="4"/>
      <c r="C90" s="9"/>
      <c r="D90" s="14"/>
      <c r="E90" s="14"/>
      <c r="F90" s="33"/>
    </row>
    <row r="91" spans="1:6" s="36" customFormat="1" ht="12.75" x14ac:dyDescent="0.2">
      <c r="A91" s="3"/>
      <c r="B91" s="4"/>
      <c r="C91" s="9"/>
      <c r="D91" s="14"/>
      <c r="E91" s="14"/>
      <c r="F91" s="33"/>
    </row>
    <row r="92" spans="1:6" s="36" customFormat="1" ht="12.75" x14ac:dyDescent="0.2">
      <c r="A92" s="3"/>
      <c r="B92" s="4"/>
      <c r="C92" s="9"/>
      <c r="D92" s="14"/>
      <c r="E92" s="14"/>
      <c r="F92" s="33"/>
    </row>
    <row r="93" spans="1:6" s="36" customFormat="1" ht="12.75" x14ac:dyDescent="0.2">
      <c r="A93" s="3"/>
      <c r="B93" s="4"/>
      <c r="C93" s="9"/>
      <c r="D93" s="14"/>
      <c r="E93" s="14"/>
      <c r="F93" s="33"/>
    </row>
    <row r="94" spans="1:6" s="36" customFormat="1" ht="12.75" x14ac:dyDescent="0.2">
      <c r="A94" s="3"/>
      <c r="B94" s="4"/>
      <c r="C94" s="9"/>
      <c r="D94" s="14"/>
      <c r="E94" s="14"/>
      <c r="F94" s="33"/>
    </row>
    <row r="95" spans="1:6" s="36" customFormat="1" ht="12.75" x14ac:dyDescent="0.2">
      <c r="A95" s="3"/>
      <c r="B95" s="4"/>
      <c r="C95" s="9"/>
      <c r="D95" s="14"/>
      <c r="E95" s="14"/>
      <c r="F95" s="33"/>
    </row>
    <row r="96" spans="1:6" s="36" customFormat="1" ht="12.75" x14ac:dyDescent="0.2">
      <c r="A96" s="3"/>
      <c r="B96" s="4"/>
      <c r="C96" s="9"/>
      <c r="D96" s="14"/>
      <c r="E96" s="14"/>
      <c r="F96" s="33"/>
    </row>
    <row r="97" spans="1:6" s="36" customFormat="1" ht="12.75" x14ac:dyDescent="0.2">
      <c r="A97" s="3"/>
      <c r="B97" s="4"/>
      <c r="C97" s="9"/>
      <c r="D97" s="14"/>
      <c r="E97" s="14"/>
      <c r="F97" s="33"/>
    </row>
    <row r="98" spans="1:6" s="36" customFormat="1" ht="12.75" x14ac:dyDescent="0.2">
      <c r="A98" s="3"/>
      <c r="B98" s="4"/>
      <c r="C98" s="9"/>
      <c r="D98" s="14"/>
      <c r="E98" s="14"/>
      <c r="F98" s="33"/>
    </row>
    <row r="99" spans="1:6" s="36" customFormat="1" ht="12.75" x14ac:dyDescent="0.2">
      <c r="A99" s="3"/>
      <c r="B99" s="4"/>
      <c r="C99" s="9"/>
      <c r="D99" s="14"/>
      <c r="E99" s="14"/>
      <c r="F99" s="33"/>
    </row>
    <row r="100" spans="1:6" s="36" customFormat="1" ht="12.75" x14ac:dyDescent="0.2">
      <c r="A100" s="3"/>
      <c r="B100" s="4"/>
      <c r="C100" s="9"/>
      <c r="D100" s="14"/>
      <c r="E100" s="14"/>
      <c r="F100" s="33"/>
    </row>
    <row r="101" spans="1:6" s="36" customFormat="1" ht="12.75" x14ac:dyDescent="0.2">
      <c r="A101" s="3"/>
      <c r="B101" s="4"/>
      <c r="C101" s="9"/>
      <c r="D101" s="14"/>
      <c r="E101" s="14"/>
      <c r="F101" s="33"/>
    </row>
    <row r="102" spans="1:6" s="36" customFormat="1" ht="12.75" x14ac:dyDescent="0.2">
      <c r="A102" s="3"/>
      <c r="B102" s="4"/>
      <c r="C102" s="9"/>
      <c r="D102" s="14"/>
      <c r="E102" s="14"/>
      <c r="F102" s="33"/>
    </row>
    <row r="103" spans="1:6" s="36" customFormat="1" ht="12.75" x14ac:dyDescent="0.2">
      <c r="A103" s="3"/>
      <c r="B103" s="4"/>
      <c r="C103" s="9"/>
      <c r="D103" s="14"/>
      <c r="E103" s="14"/>
      <c r="F103" s="33"/>
    </row>
    <row r="104" spans="1:6" s="36" customFormat="1" ht="12.75" x14ac:dyDescent="0.2">
      <c r="A104" s="3"/>
      <c r="B104" s="4"/>
      <c r="C104" s="9"/>
      <c r="D104" s="14"/>
      <c r="E104" s="14"/>
      <c r="F104" s="33"/>
    </row>
    <row r="105" spans="1:6" s="36" customFormat="1" ht="12.75" x14ac:dyDescent="0.2">
      <c r="A105" s="3"/>
      <c r="B105" s="4"/>
      <c r="C105" s="9"/>
      <c r="D105" s="14"/>
      <c r="E105" s="14"/>
      <c r="F105" s="33"/>
    </row>
    <row r="106" spans="1:6" s="36" customFormat="1" ht="12.75" x14ac:dyDescent="0.2">
      <c r="A106" s="3"/>
      <c r="B106" s="4"/>
      <c r="C106" s="9"/>
      <c r="D106" s="14"/>
      <c r="E106" s="14"/>
      <c r="F106" s="33"/>
    </row>
    <row r="107" spans="1:6" s="36" customFormat="1" ht="12.75" x14ac:dyDescent="0.2">
      <c r="A107" s="3"/>
      <c r="B107" s="4"/>
      <c r="C107" s="9"/>
      <c r="D107" s="14"/>
      <c r="E107" s="14"/>
      <c r="F107" s="33"/>
    </row>
    <row r="108" spans="1:6" s="36" customFormat="1" ht="12.75" x14ac:dyDescent="0.2">
      <c r="A108" s="3"/>
      <c r="B108" s="4"/>
      <c r="C108" s="9"/>
      <c r="D108" s="14"/>
      <c r="E108" s="14"/>
      <c r="F108" s="33"/>
    </row>
    <row r="109" spans="1:6" s="36" customFormat="1" ht="12.75" x14ac:dyDescent="0.2">
      <c r="A109" s="3"/>
      <c r="B109" s="4"/>
      <c r="C109" s="9"/>
      <c r="D109" s="14"/>
      <c r="E109" s="14"/>
      <c r="F109" s="33"/>
    </row>
    <row r="110" spans="1:6" s="36" customFormat="1" ht="12.75" x14ac:dyDescent="0.2">
      <c r="A110" s="3"/>
      <c r="B110" s="4"/>
      <c r="C110" s="9"/>
      <c r="D110" s="14"/>
      <c r="E110" s="14"/>
      <c r="F110" s="33"/>
    </row>
    <row r="111" spans="1:6" s="36" customFormat="1" ht="12.75" x14ac:dyDescent="0.2">
      <c r="A111" s="3"/>
      <c r="B111" s="4"/>
      <c r="C111" s="9"/>
      <c r="D111" s="14"/>
      <c r="E111" s="14"/>
      <c r="F111" s="33"/>
    </row>
    <row r="112" spans="1:6" s="36" customFormat="1" ht="12.75" x14ac:dyDescent="0.2">
      <c r="A112" s="3"/>
      <c r="B112" s="4"/>
      <c r="C112" s="9"/>
      <c r="D112" s="14"/>
      <c r="E112" s="14"/>
      <c r="F112" s="33"/>
    </row>
    <row r="113" spans="1:6" s="36" customFormat="1" ht="12.75" x14ac:dyDescent="0.2">
      <c r="A113" s="3"/>
      <c r="B113" s="4"/>
      <c r="C113" s="9"/>
      <c r="D113" s="14"/>
      <c r="E113" s="14"/>
      <c r="F113" s="33"/>
    </row>
    <row r="114" spans="1:6" s="36" customFormat="1" ht="12.75" x14ac:dyDescent="0.2">
      <c r="A114" s="3"/>
      <c r="B114" s="4"/>
      <c r="C114" s="9"/>
      <c r="D114" s="14"/>
      <c r="E114" s="14"/>
      <c r="F114" s="33"/>
    </row>
    <row r="115" spans="1:6" s="36" customFormat="1" ht="12.75" x14ac:dyDescent="0.2">
      <c r="A115" s="3"/>
      <c r="B115" s="4"/>
      <c r="C115" s="9"/>
      <c r="D115" s="14"/>
      <c r="E115" s="14"/>
      <c r="F115" s="33"/>
    </row>
    <row r="116" spans="1:6" s="36" customFormat="1" ht="12.75" x14ac:dyDescent="0.2">
      <c r="A116" s="3"/>
      <c r="B116" s="4"/>
      <c r="C116" s="9"/>
      <c r="D116" s="14"/>
      <c r="E116" s="14"/>
      <c r="F116" s="33"/>
    </row>
    <row r="117" spans="1:6" s="36" customFormat="1" ht="12.75" x14ac:dyDescent="0.2">
      <c r="A117" s="3"/>
      <c r="B117" s="4"/>
      <c r="C117" s="9"/>
      <c r="D117" s="14"/>
      <c r="E117" s="14"/>
      <c r="F117" s="33"/>
    </row>
    <row r="118" spans="1:6" s="36" customFormat="1" ht="12.75" x14ac:dyDescent="0.2">
      <c r="A118" s="3"/>
      <c r="B118" s="4"/>
      <c r="C118" s="9"/>
      <c r="D118" s="14"/>
      <c r="E118" s="14"/>
      <c r="F118" s="33"/>
    </row>
    <row r="119" spans="1:6" s="36" customFormat="1" ht="12.75" x14ac:dyDescent="0.2">
      <c r="A119" s="3"/>
      <c r="B119" s="4"/>
      <c r="C119" s="9"/>
      <c r="D119" s="14"/>
      <c r="E119" s="14"/>
      <c r="F119" s="33"/>
    </row>
    <row r="120" spans="1:6" s="36" customFormat="1" ht="12.75" x14ac:dyDescent="0.2">
      <c r="A120" s="3"/>
      <c r="B120" s="4"/>
      <c r="C120" s="9"/>
      <c r="D120" s="14"/>
      <c r="E120" s="14"/>
      <c r="F120" s="33"/>
    </row>
    <row r="121" spans="1:6" s="36" customFormat="1" ht="12.75" x14ac:dyDescent="0.2">
      <c r="A121" s="3"/>
      <c r="B121" s="4"/>
      <c r="C121" s="9"/>
      <c r="D121" s="14"/>
      <c r="E121" s="14"/>
      <c r="F121" s="33"/>
    </row>
    <row r="122" spans="1:6" s="36" customFormat="1" ht="12.75" x14ac:dyDescent="0.2">
      <c r="A122" s="3"/>
      <c r="B122" s="4"/>
      <c r="C122" s="9"/>
      <c r="D122" s="14"/>
      <c r="E122" s="14"/>
      <c r="F122" s="33"/>
    </row>
    <row r="123" spans="1:6" s="36" customFormat="1" ht="12.75" x14ac:dyDescent="0.2">
      <c r="A123" s="3"/>
      <c r="B123" s="4"/>
      <c r="C123" s="9"/>
      <c r="D123" s="14"/>
      <c r="E123" s="14"/>
      <c r="F123" s="33"/>
    </row>
    <row r="124" spans="1:6" s="36" customFormat="1" ht="12.75" x14ac:dyDescent="0.2">
      <c r="A124" s="3"/>
      <c r="B124" s="4"/>
      <c r="C124" s="9"/>
      <c r="D124" s="14"/>
      <c r="E124" s="14"/>
      <c r="F124" s="33"/>
    </row>
    <row r="125" spans="1:6" s="36" customFormat="1" ht="12.75" x14ac:dyDescent="0.2">
      <c r="A125" s="3"/>
      <c r="B125" s="4"/>
      <c r="C125" s="9"/>
      <c r="D125" s="14"/>
      <c r="E125" s="14"/>
      <c r="F125" s="33"/>
    </row>
    <row r="126" spans="1:6" s="36" customFormat="1" ht="12.75" x14ac:dyDescent="0.2">
      <c r="A126" s="3"/>
      <c r="B126" s="4"/>
      <c r="C126" s="9"/>
      <c r="D126" s="14"/>
      <c r="E126" s="14"/>
      <c r="F126" s="33"/>
    </row>
    <row r="127" spans="1:6" s="36" customFormat="1" ht="12.75" x14ac:dyDescent="0.2">
      <c r="A127" s="3"/>
      <c r="B127" s="4"/>
      <c r="C127" s="9"/>
      <c r="D127" s="14"/>
      <c r="E127" s="14"/>
      <c r="F127" s="33"/>
    </row>
    <row r="128" spans="1:6" s="36" customFormat="1" ht="12.75" x14ac:dyDescent="0.2">
      <c r="A128" s="3"/>
      <c r="B128" s="4"/>
      <c r="C128" s="9"/>
      <c r="D128" s="14"/>
      <c r="E128" s="14"/>
      <c r="F128" s="33"/>
    </row>
    <row r="129" spans="1:6" s="36" customFormat="1" ht="12.75" x14ac:dyDescent="0.2">
      <c r="A129" s="3"/>
      <c r="B129" s="4"/>
      <c r="C129" s="9"/>
      <c r="D129" s="14"/>
      <c r="E129" s="14"/>
      <c r="F129" s="33"/>
    </row>
    <row r="130" spans="1:6" s="36" customFormat="1" ht="12.75" x14ac:dyDescent="0.2">
      <c r="A130" s="3"/>
      <c r="B130" s="4"/>
      <c r="C130" s="9"/>
      <c r="D130" s="14"/>
      <c r="E130" s="14"/>
      <c r="F130" s="33"/>
    </row>
    <row r="131" spans="1:6" s="36" customFormat="1" ht="12.75" x14ac:dyDescent="0.2">
      <c r="A131" s="3"/>
      <c r="B131" s="4"/>
      <c r="C131" s="9"/>
      <c r="D131" s="14"/>
      <c r="E131" s="14"/>
      <c r="F131" s="33"/>
    </row>
    <row r="132" spans="1:6" s="36" customFormat="1" ht="12.75" x14ac:dyDescent="0.2">
      <c r="A132" s="3"/>
      <c r="B132" s="4"/>
      <c r="C132" s="9"/>
      <c r="D132" s="14"/>
      <c r="E132" s="14"/>
      <c r="F132" s="33"/>
    </row>
    <row r="133" spans="1:6" s="36" customFormat="1" ht="12.75" x14ac:dyDescent="0.2">
      <c r="A133" s="3"/>
      <c r="B133" s="4"/>
      <c r="C133" s="9"/>
      <c r="D133" s="14"/>
      <c r="E133" s="14"/>
      <c r="F133" s="33"/>
    </row>
    <row r="134" spans="1:6" s="36" customFormat="1" ht="12.75" x14ac:dyDescent="0.2">
      <c r="A134" s="3"/>
      <c r="B134" s="4"/>
      <c r="C134" s="9"/>
      <c r="D134" s="14"/>
      <c r="E134" s="14"/>
      <c r="F134" s="33"/>
    </row>
    <row r="135" spans="1:6" s="36" customFormat="1" ht="12.75" x14ac:dyDescent="0.2">
      <c r="A135" s="3"/>
      <c r="B135" s="4"/>
      <c r="C135" s="9"/>
      <c r="D135" s="14"/>
      <c r="E135" s="14"/>
      <c r="F135" s="33"/>
    </row>
    <row r="136" spans="1:6" s="36" customFormat="1" ht="12.75" x14ac:dyDescent="0.2">
      <c r="A136" s="3"/>
      <c r="B136" s="4"/>
      <c r="C136" s="9"/>
      <c r="D136" s="14"/>
      <c r="E136" s="14"/>
      <c r="F136" s="33"/>
    </row>
    <row r="137" spans="1:6" s="36" customFormat="1" ht="12.75" x14ac:dyDescent="0.2">
      <c r="A137" s="3"/>
      <c r="B137" s="4"/>
      <c r="C137" s="9"/>
      <c r="D137" s="14"/>
      <c r="E137" s="14"/>
      <c r="F137" s="33"/>
    </row>
    <row r="138" spans="1:6" s="36" customFormat="1" ht="12.75" x14ac:dyDescent="0.2">
      <c r="A138" s="3"/>
      <c r="B138" s="4"/>
      <c r="C138" s="9"/>
      <c r="D138" s="14"/>
      <c r="E138" s="14"/>
      <c r="F138" s="33"/>
    </row>
    <row r="139" spans="1:6" s="36" customFormat="1" ht="12.75" x14ac:dyDescent="0.2">
      <c r="A139" s="3"/>
      <c r="B139" s="4"/>
      <c r="C139" s="9"/>
      <c r="D139" s="14"/>
      <c r="E139" s="14"/>
      <c r="F139" s="33"/>
    </row>
    <row r="140" spans="1:6" s="36" customFormat="1" ht="12.75" x14ac:dyDescent="0.2">
      <c r="A140" s="3"/>
      <c r="B140" s="4"/>
      <c r="C140" s="9"/>
      <c r="D140" s="14"/>
      <c r="E140" s="14"/>
      <c r="F140" s="33"/>
    </row>
    <row r="141" spans="1:6" s="36" customFormat="1" ht="12.75" x14ac:dyDescent="0.2">
      <c r="A141" s="3"/>
      <c r="B141" s="4"/>
      <c r="C141" s="9"/>
      <c r="D141" s="14"/>
      <c r="E141" s="14"/>
      <c r="F141" s="33"/>
    </row>
    <row r="142" spans="1:6" s="36" customFormat="1" ht="12.75" x14ac:dyDescent="0.2">
      <c r="A142" s="3"/>
      <c r="B142" s="4"/>
      <c r="C142" s="9"/>
      <c r="D142" s="14"/>
      <c r="E142" s="14"/>
      <c r="F142" s="33"/>
    </row>
    <row r="143" spans="1:6" s="36" customFormat="1" ht="12.75" x14ac:dyDescent="0.2">
      <c r="A143" s="3"/>
      <c r="B143" s="4"/>
      <c r="C143" s="9"/>
      <c r="D143" s="14"/>
      <c r="E143" s="14"/>
      <c r="F143" s="33"/>
    </row>
    <row r="144" spans="1:6" s="36" customFormat="1" ht="12.75" x14ac:dyDescent="0.2">
      <c r="A144" s="3"/>
      <c r="B144" s="4"/>
      <c r="C144" s="9"/>
      <c r="D144" s="14"/>
      <c r="E144" s="14"/>
      <c r="F144" s="33"/>
    </row>
    <row r="145" spans="1:6" s="36" customFormat="1" ht="12.75" x14ac:dyDescent="0.2">
      <c r="A145" s="3"/>
      <c r="B145" s="4"/>
      <c r="C145" s="9"/>
      <c r="D145" s="14"/>
      <c r="E145" s="14"/>
      <c r="F145" s="33"/>
    </row>
    <row r="146" spans="1:6" s="36" customFormat="1" ht="12.75" x14ac:dyDescent="0.2">
      <c r="A146" s="3"/>
      <c r="B146" s="4"/>
      <c r="C146" s="9"/>
      <c r="D146" s="14"/>
      <c r="E146" s="14"/>
      <c r="F146" s="33"/>
    </row>
    <row r="147" spans="1:6" s="36" customFormat="1" ht="12.75" x14ac:dyDescent="0.2">
      <c r="A147" s="3"/>
      <c r="B147" s="4"/>
      <c r="C147" s="9"/>
      <c r="D147" s="14"/>
      <c r="E147" s="14"/>
      <c r="F147" s="33"/>
    </row>
    <row r="148" spans="1:6" s="36" customFormat="1" ht="12.75" x14ac:dyDescent="0.2">
      <c r="A148" s="3"/>
      <c r="B148" s="4"/>
      <c r="C148" s="9"/>
      <c r="D148" s="14"/>
      <c r="E148" s="14"/>
      <c r="F148" s="33"/>
    </row>
    <row r="149" spans="1:6" s="36" customFormat="1" ht="12.75" x14ac:dyDescent="0.2">
      <c r="A149" s="3"/>
      <c r="B149" s="4"/>
      <c r="C149" s="9"/>
      <c r="D149" s="14"/>
      <c r="E149" s="14"/>
      <c r="F149" s="33"/>
    </row>
    <row r="150" spans="1:6" s="36" customFormat="1" ht="12.75" x14ac:dyDescent="0.2">
      <c r="A150" s="3"/>
      <c r="B150" s="4"/>
      <c r="C150" s="9"/>
      <c r="D150" s="14"/>
      <c r="E150" s="14"/>
      <c r="F150" s="33"/>
    </row>
    <row r="151" spans="1:6" s="36" customFormat="1" ht="12.75" x14ac:dyDescent="0.2">
      <c r="A151" s="3"/>
      <c r="B151" s="4"/>
      <c r="C151" s="9"/>
      <c r="D151" s="14"/>
      <c r="E151" s="14"/>
      <c r="F151" s="33"/>
    </row>
    <row r="152" spans="1:6" s="36" customFormat="1" ht="12.75" x14ac:dyDescent="0.2">
      <c r="A152" s="3"/>
      <c r="B152" s="4"/>
      <c r="C152" s="9"/>
      <c r="D152" s="14"/>
      <c r="E152" s="14"/>
      <c r="F152" s="33"/>
    </row>
    <row r="153" spans="1:6" s="36" customFormat="1" ht="12.75" x14ac:dyDescent="0.2">
      <c r="A153" s="3"/>
      <c r="B153" s="4"/>
      <c r="C153" s="9"/>
      <c r="D153" s="14"/>
      <c r="E153" s="14"/>
      <c r="F153" s="33"/>
    </row>
    <row r="154" spans="1:6" s="36" customFormat="1" ht="12.75" x14ac:dyDescent="0.2">
      <c r="A154" s="3"/>
      <c r="B154" s="4"/>
      <c r="C154" s="9"/>
      <c r="D154" s="14"/>
      <c r="E154" s="14"/>
      <c r="F154" s="33"/>
    </row>
    <row r="155" spans="1:6" s="36" customFormat="1" ht="12.75" x14ac:dyDescent="0.2">
      <c r="A155" s="3"/>
      <c r="B155" s="4"/>
      <c r="C155" s="9"/>
      <c r="D155" s="14"/>
      <c r="E155" s="14"/>
      <c r="F155" s="33"/>
    </row>
    <row r="156" spans="1:6" s="36" customFormat="1" ht="12.75" x14ac:dyDescent="0.2">
      <c r="A156" s="3"/>
      <c r="B156" s="4"/>
      <c r="C156" s="9"/>
      <c r="D156" s="14"/>
      <c r="E156" s="14"/>
      <c r="F156" s="33"/>
    </row>
    <row r="157" spans="1:6" s="36" customFormat="1" ht="12.75" x14ac:dyDescent="0.2">
      <c r="A157" s="3"/>
      <c r="B157" s="4"/>
      <c r="C157" s="9"/>
      <c r="D157" s="14"/>
      <c r="E157" s="14"/>
      <c r="F157" s="33"/>
    </row>
    <row r="158" spans="1:6" s="36" customFormat="1" ht="12.75" x14ac:dyDescent="0.2">
      <c r="A158" s="3"/>
      <c r="B158" s="4"/>
      <c r="C158" s="9"/>
      <c r="D158" s="14"/>
      <c r="E158" s="14"/>
      <c r="F158" s="33"/>
    </row>
    <row r="159" spans="1:6" s="36" customFormat="1" ht="12.75" x14ac:dyDescent="0.2">
      <c r="A159" s="3"/>
      <c r="B159" s="4"/>
      <c r="C159" s="9"/>
      <c r="D159" s="14"/>
      <c r="E159" s="14"/>
      <c r="F159" s="33"/>
    </row>
    <row r="160" spans="1:6" s="36" customFormat="1" ht="12.75" x14ac:dyDescent="0.2">
      <c r="A160" s="3"/>
      <c r="B160" s="4"/>
      <c r="C160" s="9"/>
      <c r="D160" s="14"/>
      <c r="E160" s="14"/>
      <c r="F160" s="33"/>
    </row>
    <row r="161" spans="1:6" s="36" customFormat="1" ht="12.75" x14ac:dyDescent="0.2">
      <c r="A161" s="3"/>
      <c r="B161" s="4"/>
      <c r="C161" s="9"/>
      <c r="D161" s="14"/>
      <c r="E161" s="14"/>
      <c r="F161" s="33"/>
    </row>
    <row r="162" spans="1:6" s="36" customFormat="1" ht="12.75" x14ac:dyDescent="0.2">
      <c r="A162" s="3"/>
      <c r="B162" s="4"/>
      <c r="C162" s="9"/>
      <c r="D162" s="14"/>
      <c r="E162" s="14"/>
      <c r="F162" s="33"/>
    </row>
    <row r="163" spans="1:6" s="36" customFormat="1" ht="12.75" x14ac:dyDescent="0.2">
      <c r="A163" s="3"/>
      <c r="B163" s="4"/>
      <c r="C163" s="9"/>
      <c r="D163" s="14"/>
      <c r="E163" s="14"/>
      <c r="F163" s="33"/>
    </row>
    <row r="164" spans="1:6" s="36" customFormat="1" ht="12.75" x14ac:dyDescent="0.2">
      <c r="A164" s="3"/>
      <c r="B164" s="4"/>
      <c r="C164" s="9"/>
      <c r="D164" s="14"/>
      <c r="E164" s="14"/>
      <c r="F164" s="33"/>
    </row>
    <row r="165" spans="1:6" s="36" customFormat="1" ht="12.75" x14ac:dyDescent="0.2">
      <c r="A165" s="3"/>
      <c r="B165" s="4"/>
      <c r="C165" s="9"/>
      <c r="D165" s="14"/>
      <c r="E165" s="14"/>
      <c r="F165" s="33"/>
    </row>
    <row r="166" spans="1:6" s="36" customFormat="1" ht="12.75" x14ac:dyDescent="0.2">
      <c r="A166" s="3"/>
      <c r="B166" s="4"/>
      <c r="C166" s="9"/>
      <c r="D166" s="14"/>
      <c r="E166" s="14"/>
      <c r="F166" s="33"/>
    </row>
    <row r="167" spans="1:6" s="36" customFormat="1" ht="12.75" x14ac:dyDescent="0.2">
      <c r="A167" s="3"/>
      <c r="B167" s="4"/>
      <c r="C167" s="9"/>
      <c r="D167" s="14"/>
      <c r="E167" s="14"/>
      <c r="F167" s="33"/>
    </row>
    <row r="168" spans="1:6" s="36" customFormat="1" ht="12.75" x14ac:dyDescent="0.2">
      <c r="A168" s="3"/>
      <c r="B168" s="4"/>
      <c r="C168" s="9"/>
      <c r="D168" s="14"/>
      <c r="E168" s="14"/>
      <c r="F168" s="33"/>
    </row>
    <row r="169" spans="1:6" s="36" customFormat="1" ht="12.75" x14ac:dyDescent="0.2">
      <c r="A169" s="3"/>
      <c r="B169" s="4"/>
      <c r="C169" s="9"/>
      <c r="D169" s="14"/>
      <c r="E169" s="14"/>
      <c r="F169" s="33"/>
    </row>
    <row r="170" spans="1:6" s="36" customFormat="1" ht="12.75" x14ac:dyDescent="0.2">
      <c r="A170" s="3"/>
      <c r="B170" s="4"/>
      <c r="C170" s="9"/>
      <c r="D170" s="14"/>
      <c r="E170" s="14"/>
      <c r="F170" s="33"/>
    </row>
    <row r="171" spans="1:6" s="36" customFormat="1" ht="12.75" x14ac:dyDescent="0.2">
      <c r="A171" s="3"/>
      <c r="B171" s="4"/>
      <c r="C171" s="9"/>
      <c r="D171" s="14"/>
      <c r="E171" s="14"/>
      <c r="F171" s="33"/>
    </row>
    <row r="172" spans="1:6" s="36" customFormat="1" ht="12.75" x14ac:dyDescent="0.2">
      <c r="A172" s="3"/>
      <c r="B172" s="4"/>
      <c r="C172" s="9"/>
      <c r="D172" s="14"/>
      <c r="E172" s="14"/>
      <c r="F172" s="33"/>
    </row>
    <row r="173" spans="1:6" s="36" customFormat="1" ht="12.75" x14ac:dyDescent="0.2">
      <c r="A173" s="3"/>
      <c r="B173" s="4"/>
      <c r="C173" s="9"/>
      <c r="D173" s="14"/>
      <c r="E173" s="14"/>
      <c r="F173" s="33"/>
    </row>
    <row r="174" spans="1:6" s="36" customFormat="1" ht="12.75" x14ac:dyDescent="0.2">
      <c r="A174" s="3"/>
      <c r="B174" s="4"/>
      <c r="C174" s="9"/>
      <c r="D174" s="14"/>
      <c r="E174" s="14"/>
      <c r="F174" s="33"/>
    </row>
    <row r="175" spans="1:6" s="36" customFormat="1" ht="12.75" x14ac:dyDescent="0.2">
      <c r="A175" s="3"/>
      <c r="B175" s="4"/>
      <c r="C175" s="9"/>
      <c r="D175" s="14"/>
      <c r="E175" s="14"/>
      <c r="F175" s="33"/>
    </row>
    <row r="176" spans="1:6" s="36" customFormat="1" ht="12.75" x14ac:dyDescent="0.2">
      <c r="A176" s="3"/>
      <c r="B176" s="4"/>
      <c r="C176" s="9"/>
      <c r="D176" s="14"/>
      <c r="E176" s="14"/>
      <c r="F176" s="33"/>
    </row>
    <row r="177" spans="1:6" s="36" customFormat="1" ht="12.75" x14ac:dyDescent="0.2">
      <c r="A177" s="3"/>
      <c r="B177" s="4"/>
      <c r="C177" s="9"/>
      <c r="D177" s="14"/>
      <c r="E177" s="14"/>
      <c r="F177" s="33"/>
    </row>
    <row r="178" spans="1:6" s="36" customFormat="1" ht="12.75" x14ac:dyDescent="0.2">
      <c r="A178" s="3"/>
      <c r="B178" s="4"/>
      <c r="C178" s="9"/>
      <c r="D178" s="14"/>
      <c r="E178" s="14"/>
      <c r="F178" s="33"/>
    </row>
    <row r="179" spans="1:6" s="36" customFormat="1" ht="12.75" x14ac:dyDescent="0.2">
      <c r="A179" s="3"/>
      <c r="B179" s="4"/>
      <c r="C179" s="9"/>
      <c r="D179" s="14"/>
      <c r="E179" s="14"/>
      <c r="F179" s="33"/>
    </row>
    <row r="180" spans="1:6" s="36" customFormat="1" ht="12.75" x14ac:dyDescent="0.2">
      <c r="A180" s="3"/>
      <c r="B180" s="4"/>
      <c r="C180" s="9"/>
      <c r="D180" s="14"/>
      <c r="E180" s="14"/>
      <c r="F180" s="33"/>
    </row>
    <row r="181" spans="1:6" s="36" customFormat="1" ht="12.75" x14ac:dyDescent="0.2">
      <c r="A181" s="3"/>
      <c r="B181" s="4"/>
      <c r="C181" s="9"/>
      <c r="D181" s="14"/>
      <c r="E181" s="14"/>
      <c r="F181" s="33"/>
    </row>
    <row r="182" spans="1:6" s="36" customFormat="1" ht="12.75" x14ac:dyDescent="0.2">
      <c r="A182" s="3"/>
      <c r="B182" s="4"/>
      <c r="C182" s="9"/>
      <c r="D182" s="14"/>
      <c r="E182" s="14"/>
      <c r="F182" s="33"/>
    </row>
    <row r="183" spans="1:6" s="36" customFormat="1" ht="12.75" x14ac:dyDescent="0.2">
      <c r="A183" s="3"/>
      <c r="B183" s="4"/>
      <c r="C183" s="9"/>
      <c r="D183" s="14"/>
      <c r="E183" s="14"/>
      <c r="F183" s="33"/>
    </row>
    <row r="184" spans="1:6" s="36" customFormat="1" ht="12.75" x14ac:dyDescent="0.2">
      <c r="A184" s="3"/>
      <c r="B184" s="4"/>
      <c r="C184" s="9"/>
      <c r="D184" s="14"/>
      <c r="E184" s="14"/>
      <c r="F184" s="33"/>
    </row>
    <row r="185" spans="1:6" s="36" customFormat="1" ht="12.75" x14ac:dyDescent="0.2">
      <c r="A185" s="3"/>
      <c r="B185" s="4"/>
      <c r="C185" s="9"/>
      <c r="D185" s="14"/>
      <c r="E185" s="14"/>
      <c r="F185" s="33"/>
    </row>
    <row r="186" spans="1:6" s="36" customFormat="1" ht="12.75" x14ac:dyDescent="0.2">
      <c r="A186" s="3"/>
      <c r="B186" s="4"/>
      <c r="C186" s="9"/>
      <c r="D186" s="14"/>
      <c r="E186" s="14"/>
      <c r="F186" s="33"/>
    </row>
    <row r="187" spans="1:6" s="36" customFormat="1" ht="12.75" x14ac:dyDescent="0.2">
      <c r="A187" s="3"/>
      <c r="B187" s="4"/>
      <c r="C187" s="9"/>
      <c r="D187" s="14"/>
      <c r="E187" s="14"/>
      <c r="F187" s="33"/>
    </row>
    <row r="188" spans="1:6" s="36" customFormat="1" ht="12.75" x14ac:dyDescent="0.2">
      <c r="A188" s="3"/>
      <c r="B188" s="4"/>
      <c r="C188" s="9"/>
      <c r="D188" s="14"/>
      <c r="E188" s="14"/>
      <c r="F188" s="33"/>
    </row>
    <row r="189" spans="1:6" s="36" customFormat="1" ht="12.75" x14ac:dyDescent="0.2">
      <c r="A189" s="3"/>
      <c r="B189" s="4"/>
      <c r="C189" s="9"/>
      <c r="D189" s="14"/>
      <c r="E189" s="14"/>
      <c r="F189" s="33"/>
    </row>
  </sheetData>
  <mergeCells count="7">
    <mergeCell ref="C3:C4"/>
    <mergeCell ref="D3:D4"/>
    <mergeCell ref="F3:F4"/>
    <mergeCell ref="G3:G4"/>
    <mergeCell ref="C14:C15"/>
    <mergeCell ref="D14:D15"/>
    <mergeCell ref="G14:G15"/>
  </mergeCells>
  <pageMargins left="0.7" right="0.7" top="0.75" bottom="0.75" header="0.3" footer="0.3"/>
  <pageSetup paperSize="9" scale="8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B17CD81CDD643A1C3D1BB79991AD5" ma:contentTypeVersion="20" ma:contentTypeDescription="Create a new document." ma:contentTypeScope="" ma:versionID="bed43c35cee911645297e9b3418d60da">
  <xsd:schema xmlns:xsd="http://www.w3.org/2001/XMLSchema" xmlns:xs="http://www.w3.org/2001/XMLSchema" xmlns:p="http://schemas.microsoft.com/office/2006/metadata/properties" xmlns:ns2="57f1c259-3eb4-4766-a07d-4402231399fd" xmlns:ns3="2469c6c3-56cd-4733-9743-978e335f9313" targetNamespace="http://schemas.microsoft.com/office/2006/metadata/properties" ma:root="true" ma:fieldsID="eea2fe086d74e21599c585c8d7c5b54a" ns2:_="" ns3:_="">
    <xsd:import namespace="57f1c259-3eb4-4766-a07d-4402231399fd"/>
    <xsd:import namespace="2469c6c3-56cd-4733-9743-978e335f93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1c259-3eb4-4766-a07d-4402231399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c537086-00c6-4703-b985-71c92844d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69c6c3-56cd-4733-9743-978e335f931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72476ec-00f9-40d3-9b20-530cd18f0b53}" ma:internalName="TaxCatchAll" ma:showField="CatchAllData" ma:web="2469c6c3-56cd-4733-9743-978e335f93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69c6c3-56cd-4733-9743-978e335f9313" xsi:nil="true"/>
    <lcf76f155ced4ddcb4097134ff3c332f xmlns="57f1c259-3eb4-4766-a07d-4402231399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F3BCFF-123C-42BC-818E-64B25DB97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f1c259-3eb4-4766-a07d-4402231399fd"/>
    <ds:schemaRef ds:uri="2469c6c3-56cd-4733-9743-978e335f93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1991EE-63FD-4037-A688-D438B9082E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D707C4-891B-4397-8FEC-C3A4A6D0AD6F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terms/"/>
    <ds:schemaRef ds:uri="57f1c259-3eb4-4766-a07d-4402231399fd"/>
    <ds:schemaRef ds:uri="http://purl.org/dc/dcmitype/"/>
    <ds:schemaRef ds:uri="http://schemas.openxmlformats.org/package/2006/metadata/core-properties"/>
    <ds:schemaRef ds:uri="2469c6c3-56cd-4733-9743-978e335f931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Council</vt:lpstr>
      <vt:lpstr>F&amp;G</vt:lpstr>
      <vt:lpstr>E&amp;FM</vt:lpstr>
      <vt:lpstr>CE</vt:lpstr>
      <vt:lpstr>P&amp;E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Beams</dc:creator>
  <cp:lastModifiedBy>Sarah Groom</cp:lastModifiedBy>
  <cp:lastPrinted>2025-11-21T10:36:12Z</cp:lastPrinted>
  <dcterms:created xsi:type="dcterms:W3CDTF">2020-11-07T09:13:06Z</dcterms:created>
  <dcterms:modified xsi:type="dcterms:W3CDTF">2025-12-12T14:27:26Z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0x010100CA2B17CD81CDD643A1C3D1BB79991AD5</vt:lpwstr>
  </property>
  <property fmtid="{D5CDD505-2E9C-101B-9397-08002B2CF9AE}" pid="3" name="MediaServiceImageTags">
    <vt:lpwstr/>
  </property>
</Properties>
</file>